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NO SEMAFORIZADAS\CL 63 - CR 24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40" i="4689"/>
  <c r="J37" i="4689"/>
  <c r="D27" i="4688" s="1"/>
  <c r="J20" i="4689"/>
  <c r="J24" i="4689"/>
  <c r="Z19" i="4688" s="1"/>
  <c r="J26" i="4689"/>
  <c r="AK19" i="4688" s="1"/>
  <c r="J23" i="4689"/>
  <c r="U19" i="4688" s="1"/>
  <c r="J10" i="4689"/>
  <c r="D15" i="4688" s="1"/>
  <c r="J13" i="4689"/>
  <c r="P15" i="4688" s="1"/>
  <c r="J16" i="4689"/>
  <c r="J14" i="4689"/>
  <c r="T18" i="4688"/>
  <c r="BI17" i="4688" s="1"/>
  <c r="V18" i="4688"/>
  <c r="BK17" i="4688" s="1"/>
  <c r="T17" i="4681"/>
  <c r="AL26" i="4688"/>
  <c r="BZ18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F19" i="4688"/>
  <c r="J27" i="4689"/>
  <c r="P19" i="4688"/>
  <c r="G19" i="4688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U23" i="4684" l="1"/>
  <c r="AL30" i="4688"/>
  <c r="BZ20" i="4688" s="1"/>
  <c r="U23" i="4678"/>
  <c r="R30" i="4688"/>
  <c r="BG20" i="4688" s="1"/>
  <c r="S30" i="4688"/>
  <c r="BH20" i="4688" s="1"/>
  <c r="V30" i="4688"/>
  <c r="BK20" i="4688" s="1"/>
  <c r="W30" i="4688"/>
  <c r="BL20" i="4688" s="1"/>
  <c r="Z30" i="4688"/>
  <c r="BO20" i="4688" s="1"/>
  <c r="AA30" i="4688"/>
  <c r="BP20" i="4688" s="1"/>
  <c r="AO30" i="4688"/>
  <c r="CC20" i="4688" s="1"/>
  <c r="AJ30" i="4688"/>
  <c r="BX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<sst xmlns="http://schemas.openxmlformats.org/spreadsheetml/2006/main" count="621" uniqueCount="154">
  <si>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</si>
  <si>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</si>
  <si>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</si>
  <si>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</si>
  <si>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</si>
  <si>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</si>
  <si>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</si>
  <si>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</si>
  <si>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</si>
  <si>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</si>
  <si>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</si>
  <si>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</si>
  <si>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</si>
  <si>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</si>
  <si>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</si>
  <si>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</si>
  <si>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</si>
  <si>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</si>
  <si>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</si>
  <si>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</si>
  <si>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</si>
  <si>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</si>
  <si>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</si>
  <si>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</si>
  <si>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</si>
  <si>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</si>
  <si>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</si>
  <si>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</si>
  <si>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</si>
  <si>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</si>
  <si>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</si>
  <si>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</si>
  <si>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</si>
  <si>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</si>
  <si>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</si>
  <si>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</si>
  <si>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</si>
  <si>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</si>
  <si>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</si>
  <si>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</si>
  <si>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</si>
  <si>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</si>
  <si>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</si>
  <si>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</si>
  <si>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</si>
  <si>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</si>
  <si>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</si>
  <si>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</si>
  <si>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</si>
  <si>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</si>
  <si>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</si>
  <si>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</si>
  <si>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</si>
  <si>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</si>
  <si>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</si>
  <si>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</si>
  <si>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</si>
  <si>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</si>
  <si>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</si>
  <si>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</si>
  <si>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</si>
  <si>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</si>
  <si>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</si>
  <si>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</si>
  <si>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</si>
  <si>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</si>
  <si>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</si>
  <si>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</si>
  <si>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</si>
  <si>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</si>
  <si>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</si>
  <si>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</si>
  <si>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</si>
  <si>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</si>
  <si>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</si>
  <si>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</si>
  <si>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</si>
  <si>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</si>
  <si>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</si>
  <si>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</si>
  <si>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</si>
  <si>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</si>
  <si>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</si>
  <si>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</si>
  <si>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</si>
  <si>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</si>
  <si>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</si>
  <si>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</si>
  <si>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</si>
  <si>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</si>
  <si>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</si>
  <si>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</si>
  <si>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</si>
  <si>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</si>
  <si>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</si>
  <si>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</si>
  <si>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</si>
  <si>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</si>
  <si>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</si>
  <si>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</si>
  <si>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</si>
  <si>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</si>
  <si>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</si>
  <si>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</si>
  <si>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</si>
  <si>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</si>
  <si>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</si>
  <si>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</si>
  <si>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</si>
  <si>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</si>
  <si>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</si>
  <si>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</si>
  <si>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</si>
  <si>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</si>
  <si>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</si>
  <si>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</si>
  <si>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</si>
  <si>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</si>
  <si>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</si>
  <si>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</si>
  <si>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</si>
  <si>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</si>
  <si>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</si>
  <si>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</si>
  <si>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</si>
  <si>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</si>
  <si>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</si>
  <si>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</si>
  <si>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</si>
  <si>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</si>
  <si>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</si>
  <si>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</si>
  <si>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</si>
  <si>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</si>
  <si>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</si>
  <si>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</si>
  <si>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</si>
  <si>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</si>
  <si>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</si>
  <si>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</si>
  <si>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</si>
  <si>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</si>
  <si>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</si>
  <si>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</si>
  <si>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</si>
  <si>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</si>
  <si>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</si>
  <si>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</si>
  <si>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</si>
  <si>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63  X CARRERA 24</t>
  </si>
  <si>
    <t>GEOVANNIS GONZALEZ</t>
  </si>
  <si>
    <t>IVAN FONSECA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</si>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</sst>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35.5</c:v>
                </c:pt>
                <c:pt idx="1">
                  <c:v>53</c:v>
                </c:pt>
                <c:pt idx="2">
                  <c:v>42</c:v>
                </c:pt>
                <c:pt idx="3">
                  <c:v>34</c:v>
                </c:pt>
                <c:pt idx="4">
                  <c:v>29.5</c:v>
                </c:pt>
                <c:pt idx="5">
                  <c:v>27</c:v>
                </c:pt>
                <c:pt idx="6">
                  <c:v>31</c:v>
                </c:pt>
                <c:pt idx="7">
                  <c:v>29</c:v>
                </c:pt>
                <c:pt idx="8">
                  <c:v>30</c:v>
                </c:pt>
                <c:pt idx="9">
                  <c:v>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180680"/>
        <c:axId val="191894208"/>
      </c:barChart>
      <c:catAx>
        <c:axId val="7018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89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89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018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184</c:v>
                </c:pt>
                <c:pt idx="1">
                  <c:v>225</c:v>
                </c:pt>
                <c:pt idx="2">
                  <c:v>205.5</c:v>
                </c:pt>
                <c:pt idx="3">
                  <c:v>166</c:v>
                </c:pt>
                <c:pt idx="4">
                  <c:v>164</c:v>
                </c:pt>
                <c:pt idx="5">
                  <c:v>150</c:v>
                </c:pt>
                <c:pt idx="6">
                  <c:v>169.5</c:v>
                </c:pt>
                <c:pt idx="7">
                  <c:v>156.5</c:v>
                </c:pt>
                <c:pt idx="8">
                  <c:v>127.5</c:v>
                </c:pt>
                <c:pt idx="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034464"/>
        <c:axId val="189034072"/>
      </c:barChart>
      <c:catAx>
        <c:axId val="18903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03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3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03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117</c:v>
                </c:pt>
                <c:pt idx="1">
                  <c:v>134.5</c:v>
                </c:pt>
                <c:pt idx="2">
                  <c:v>133.5</c:v>
                </c:pt>
                <c:pt idx="3">
                  <c:v>155</c:v>
                </c:pt>
                <c:pt idx="4">
                  <c:v>132</c:v>
                </c:pt>
                <c:pt idx="5">
                  <c:v>154.5</c:v>
                </c:pt>
                <c:pt idx="6">
                  <c:v>168.5</c:v>
                </c:pt>
                <c:pt idx="7">
                  <c:v>208</c:v>
                </c:pt>
                <c:pt idx="8">
                  <c:v>181.5</c:v>
                </c:pt>
                <c:pt idx="9">
                  <c:v>201</c:v>
                </c:pt>
                <c:pt idx="10">
                  <c:v>191</c:v>
                </c:pt>
                <c:pt idx="11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777456"/>
        <c:axId val="385069072"/>
      </c:barChart>
      <c:catAx>
        <c:axId val="19277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06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06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7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107</c:v>
                </c:pt>
                <c:pt idx="1">
                  <c:v>131.5</c:v>
                </c:pt>
                <c:pt idx="2">
                  <c:v>138</c:v>
                </c:pt>
                <c:pt idx="3">
                  <c:v>131</c:v>
                </c:pt>
                <c:pt idx="4">
                  <c:v>145.5</c:v>
                </c:pt>
                <c:pt idx="5">
                  <c:v>192.5</c:v>
                </c:pt>
                <c:pt idx="6">
                  <c:v>179</c:v>
                </c:pt>
                <c:pt idx="7">
                  <c:v>147</c:v>
                </c:pt>
                <c:pt idx="8">
                  <c:v>148</c:v>
                </c:pt>
                <c:pt idx="9">
                  <c:v>151</c:v>
                </c:pt>
                <c:pt idx="10">
                  <c:v>127</c:v>
                </c:pt>
                <c:pt idx="11">
                  <c:v>139.5</c:v>
                </c:pt>
                <c:pt idx="12">
                  <c:v>155</c:v>
                </c:pt>
                <c:pt idx="13">
                  <c:v>129</c:v>
                </c:pt>
                <c:pt idx="14">
                  <c:v>161.5</c:v>
                </c:pt>
                <c:pt idx="15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069856"/>
        <c:axId val="385070248"/>
      </c:barChart>
      <c:catAx>
        <c:axId val="38506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070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070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06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164.5</c:v>
                </c:pt>
                <c:pt idx="4">
                  <c:v>158.5</c:v>
                </c:pt>
                <c:pt idx="5">
                  <c:v>132.5</c:v>
                </c:pt>
                <c:pt idx="6">
                  <c:v>121.5</c:v>
                </c:pt>
                <c:pt idx="7">
                  <c:v>116.5</c:v>
                </c:pt>
                <c:pt idx="8">
                  <c:v>117</c:v>
                </c:pt>
                <c:pt idx="9">
                  <c:v>122.5</c:v>
                </c:pt>
                <c:pt idx="13">
                  <c:v>128.5</c:v>
                </c:pt>
                <c:pt idx="14">
                  <c:v>142</c:v>
                </c:pt>
                <c:pt idx="15">
                  <c:v>173</c:v>
                </c:pt>
                <c:pt idx="16">
                  <c:v>186.5</c:v>
                </c:pt>
                <c:pt idx="17">
                  <c:v>180.5</c:v>
                </c:pt>
                <c:pt idx="18">
                  <c:v>176</c:v>
                </c:pt>
                <c:pt idx="19">
                  <c:v>147.5</c:v>
                </c:pt>
                <c:pt idx="20">
                  <c:v>143</c:v>
                </c:pt>
                <c:pt idx="21">
                  <c:v>141</c:v>
                </c:pt>
                <c:pt idx="22">
                  <c:v>135</c:v>
                </c:pt>
                <c:pt idx="23">
                  <c:v>153.5</c:v>
                </c:pt>
                <c:pt idx="24">
                  <c:v>156</c:v>
                </c:pt>
                <c:pt idx="25">
                  <c:v>184.5</c:v>
                </c:pt>
                <c:pt idx="29">
                  <c:v>146</c:v>
                </c:pt>
                <c:pt idx="30">
                  <c:v>151</c:v>
                </c:pt>
                <c:pt idx="31">
                  <c:v>157.5</c:v>
                </c:pt>
                <c:pt idx="32">
                  <c:v>166</c:v>
                </c:pt>
                <c:pt idx="33">
                  <c:v>180</c:v>
                </c:pt>
                <c:pt idx="34">
                  <c:v>185.5</c:v>
                </c:pt>
                <c:pt idx="35">
                  <c:v>210.5</c:v>
                </c:pt>
                <c:pt idx="36">
                  <c:v>231</c:v>
                </c:pt>
                <c:pt idx="37">
                  <c:v>222.5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207.5</c:v>
                </c:pt>
                <c:pt idx="4">
                  <c:v>201.5</c:v>
                </c:pt>
                <c:pt idx="5">
                  <c:v>174.5</c:v>
                </c:pt>
                <c:pt idx="6">
                  <c:v>158.5</c:v>
                </c:pt>
                <c:pt idx="7">
                  <c:v>152.5</c:v>
                </c:pt>
                <c:pt idx="8">
                  <c:v>140.5</c:v>
                </c:pt>
                <c:pt idx="9">
                  <c:v>130</c:v>
                </c:pt>
                <c:pt idx="13">
                  <c:v>111</c:v>
                </c:pt>
                <c:pt idx="14">
                  <c:v>113</c:v>
                </c:pt>
                <c:pt idx="15">
                  <c:v>115.5</c:v>
                </c:pt>
                <c:pt idx="16">
                  <c:v>116.5</c:v>
                </c:pt>
                <c:pt idx="17">
                  <c:v>113.5</c:v>
                </c:pt>
                <c:pt idx="18">
                  <c:v>114</c:v>
                </c:pt>
                <c:pt idx="19">
                  <c:v>114</c:v>
                </c:pt>
                <c:pt idx="20">
                  <c:v>117.5</c:v>
                </c:pt>
                <c:pt idx="21">
                  <c:v>139</c:v>
                </c:pt>
                <c:pt idx="22">
                  <c:v>154.5</c:v>
                </c:pt>
                <c:pt idx="23">
                  <c:v>143.5</c:v>
                </c:pt>
                <c:pt idx="24">
                  <c:v>137.5</c:v>
                </c:pt>
                <c:pt idx="25">
                  <c:v>126</c:v>
                </c:pt>
                <c:pt idx="29">
                  <c:v>99.5</c:v>
                </c:pt>
                <c:pt idx="30">
                  <c:v>109</c:v>
                </c:pt>
                <c:pt idx="31">
                  <c:v>110.5</c:v>
                </c:pt>
                <c:pt idx="32">
                  <c:v>121.5</c:v>
                </c:pt>
                <c:pt idx="33">
                  <c:v>132</c:v>
                </c:pt>
                <c:pt idx="34">
                  <c:v>144</c:v>
                </c:pt>
                <c:pt idx="35">
                  <c:v>156</c:v>
                </c:pt>
                <c:pt idx="36">
                  <c:v>160.5</c:v>
                </c:pt>
                <c:pt idx="37">
                  <c:v>148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408.5</c:v>
                </c:pt>
                <c:pt idx="4">
                  <c:v>400.5</c:v>
                </c:pt>
                <c:pt idx="5">
                  <c:v>378.5</c:v>
                </c:pt>
                <c:pt idx="6">
                  <c:v>369.5</c:v>
                </c:pt>
                <c:pt idx="7">
                  <c:v>371</c:v>
                </c:pt>
                <c:pt idx="8">
                  <c:v>346</c:v>
                </c:pt>
                <c:pt idx="9">
                  <c:v>352</c:v>
                </c:pt>
                <c:pt idx="13">
                  <c:v>268</c:v>
                </c:pt>
                <c:pt idx="14">
                  <c:v>291</c:v>
                </c:pt>
                <c:pt idx="15">
                  <c:v>318.5</c:v>
                </c:pt>
                <c:pt idx="16">
                  <c:v>345</c:v>
                </c:pt>
                <c:pt idx="17">
                  <c:v>370</c:v>
                </c:pt>
                <c:pt idx="18">
                  <c:v>376.5</c:v>
                </c:pt>
                <c:pt idx="19">
                  <c:v>363.5</c:v>
                </c:pt>
                <c:pt idx="20">
                  <c:v>312.5</c:v>
                </c:pt>
                <c:pt idx="21">
                  <c:v>285.5</c:v>
                </c:pt>
                <c:pt idx="22">
                  <c:v>283</c:v>
                </c:pt>
                <c:pt idx="23">
                  <c:v>253.5</c:v>
                </c:pt>
                <c:pt idx="24">
                  <c:v>291.5</c:v>
                </c:pt>
                <c:pt idx="25">
                  <c:v>298.5</c:v>
                </c:pt>
                <c:pt idx="29">
                  <c:v>294.5</c:v>
                </c:pt>
                <c:pt idx="30">
                  <c:v>295</c:v>
                </c:pt>
                <c:pt idx="31">
                  <c:v>307</c:v>
                </c:pt>
                <c:pt idx="32">
                  <c:v>322.5</c:v>
                </c:pt>
                <c:pt idx="33">
                  <c:v>351</c:v>
                </c:pt>
                <c:pt idx="34">
                  <c:v>383</c:v>
                </c:pt>
                <c:pt idx="35">
                  <c:v>392.5</c:v>
                </c:pt>
                <c:pt idx="36">
                  <c:v>390</c:v>
                </c:pt>
                <c:pt idx="37">
                  <c:v>346.5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780.5</c:v>
                </c:pt>
                <c:pt idx="4">
                  <c:v>760.5</c:v>
                </c:pt>
                <c:pt idx="5">
                  <c:v>685.5</c:v>
                </c:pt>
                <c:pt idx="6">
                  <c:v>649.5</c:v>
                </c:pt>
                <c:pt idx="7">
                  <c:v>640</c:v>
                </c:pt>
                <c:pt idx="8">
                  <c:v>603.5</c:v>
                </c:pt>
                <c:pt idx="9">
                  <c:v>604.5</c:v>
                </c:pt>
                <c:pt idx="13">
                  <c:v>507.5</c:v>
                </c:pt>
                <c:pt idx="14">
                  <c:v>546</c:v>
                </c:pt>
                <c:pt idx="15">
                  <c:v>607</c:v>
                </c:pt>
                <c:pt idx="16">
                  <c:v>648</c:v>
                </c:pt>
                <c:pt idx="17">
                  <c:v>664</c:v>
                </c:pt>
                <c:pt idx="18">
                  <c:v>666.5</c:v>
                </c:pt>
                <c:pt idx="19">
                  <c:v>625</c:v>
                </c:pt>
                <c:pt idx="20">
                  <c:v>573</c:v>
                </c:pt>
                <c:pt idx="21">
                  <c:v>565.5</c:v>
                </c:pt>
                <c:pt idx="22">
                  <c:v>572.5</c:v>
                </c:pt>
                <c:pt idx="23">
                  <c:v>550.5</c:v>
                </c:pt>
                <c:pt idx="24">
                  <c:v>585</c:v>
                </c:pt>
                <c:pt idx="25">
                  <c:v>609</c:v>
                </c:pt>
                <c:pt idx="29">
                  <c:v>540</c:v>
                </c:pt>
                <c:pt idx="30">
                  <c:v>555</c:v>
                </c:pt>
                <c:pt idx="31">
                  <c:v>575</c:v>
                </c:pt>
                <c:pt idx="32">
                  <c:v>610</c:v>
                </c:pt>
                <c:pt idx="33">
                  <c:v>663</c:v>
                </c:pt>
                <c:pt idx="34">
                  <c:v>712.5</c:v>
                </c:pt>
                <c:pt idx="35">
                  <c:v>759</c:v>
                </c:pt>
                <c:pt idx="36">
                  <c:v>781.5</c:v>
                </c:pt>
                <c:pt idx="37">
                  <c:v>717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5071032"/>
        <c:axId val="385071424"/>
      </c:lineChart>
      <c:catAx>
        <c:axId val="3850710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50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071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50710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28.5</c:v>
                </c:pt>
                <c:pt idx="1">
                  <c:v>34.5</c:v>
                </c:pt>
                <c:pt idx="2">
                  <c:v>29.5</c:v>
                </c:pt>
                <c:pt idx="3">
                  <c:v>36</c:v>
                </c:pt>
                <c:pt idx="4">
                  <c:v>42</c:v>
                </c:pt>
                <c:pt idx="5">
                  <c:v>65.5</c:v>
                </c:pt>
                <c:pt idx="6">
                  <c:v>43</c:v>
                </c:pt>
                <c:pt idx="7">
                  <c:v>30</c:v>
                </c:pt>
                <c:pt idx="8">
                  <c:v>37.5</c:v>
                </c:pt>
                <c:pt idx="9">
                  <c:v>37</c:v>
                </c:pt>
                <c:pt idx="10">
                  <c:v>38.5</c:v>
                </c:pt>
                <c:pt idx="11">
                  <c:v>28</c:v>
                </c:pt>
                <c:pt idx="12">
                  <c:v>31.5</c:v>
                </c:pt>
                <c:pt idx="13">
                  <c:v>55.5</c:v>
                </c:pt>
                <c:pt idx="14">
                  <c:v>41</c:v>
                </c:pt>
                <c:pt idx="15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579240"/>
        <c:axId val="191424240"/>
      </c:barChart>
      <c:catAx>
        <c:axId val="19157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42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2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79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32</c:v>
                </c:pt>
                <c:pt idx="1">
                  <c:v>35</c:v>
                </c:pt>
                <c:pt idx="2">
                  <c:v>36.5</c:v>
                </c:pt>
                <c:pt idx="3">
                  <c:v>42.5</c:v>
                </c:pt>
                <c:pt idx="4">
                  <c:v>37</c:v>
                </c:pt>
                <c:pt idx="5">
                  <c:v>41.5</c:v>
                </c:pt>
                <c:pt idx="6">
                  <c:v>45</c:v>
                </c:pt>
                <c:pt idx="7">
                  <c:v>56.5</c:v>
                </c:pt>
                <c:pt idx="8">
                  <c:v>42.5</c:v>
                </c:pt>
                <c:pt idx="9">
                  <c:v>66.5</c:v>
                </c:pt>
                <c:pt idx="10">
                  <c:v>65.5</c:v>
                </c:pt>
                <c:pt idx="11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047448"/>
        <c:axId val="192082680"/>
      </c:barChart>
      <c:catAx>
        <c:axId val="19204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082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082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047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54</c:v>
                </c:pt>
                <c:pt idx="1">
                  <c:v>69</c:v>
                </c:pt>
                <c:pt idx="2">
                  <c:v>47</c:v>
                </c:pt>
                <c:pt idx="3">
                  <c:v>37.5</c:v>
                </c:pt>
                <c:pt idx="4">
                  <c:v>48</c:v>
                </c:pt>
                <c:pt idx="5">
                  <c:v>42</c:v>
                </c:pt>
                <c:pt idx="6">
                  <c:v>31</c:v>
                </c:pt>
                <c:pt idx="7">
                  <c:v>31.5</c:v>
                </c:pt>
                <c:pt idx="8">
                  <c:v>36</c:v>
                </c:pt>
                <c:pt idx="9">
                  <c:v>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166960"/>
        <c:axId val="192379088"/>
      </c:barChart>
      <c:catAx>
        <c:axId val="19216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37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379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16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</c:v>
                </c:pt>
                <c:pt idx="1">
                  <c:v>26</c:v>
                </c:pt>
                <c:pt idx="2">
                  <c:v>24.5</c:v>
                </c:pt>
                <c:pt idx="3">
                  <c:v>32</c:v>
                </c:pt>
                <c:pt idx="4">
                  <c:v>26.5</c:v>
                </c:pt>
                <c:pt idx="5">
                  <c:v>27.5</c:v>
                </c:pt>
                <c:pt idx="6">
                  <c:v>35.5</c:v>
                </c:pt>
                <c:pt idx="7">
                  <c:v>42.5</c:v>
                </c:pt>
                <c:pt idx="8">
                  <c:v>38.5</c:v>
                </c:pt>
                <c:pt idx="9">
                  <c:v>39.5</c:v>
                </c:pt>
                <c:pt idx="10">
                  <c:v>40</c:v>
                </c:pt>
                <c:pt idx="11">
                  <c:v>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396528"/>
        <c:axId val="192703008"/>
      </c:barChart>
      <c:catAx>
        <c:axId val="19239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0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0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39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22.5</c:v>
                </c:pt>
                <c:pt idx="1">
                  <c:v>30.5</c:v>
                </c:pt>
                <c:pt idx="2">
                  <c:v>29</c:v>
                </c:pt>
                <c:pt idx="3">
                  <c:v>29</c:v>
                </c:pt>
                <c:pt idx="4">
                  <c:v>24.5</c:v>
                </c:pt>
                <c:pt idx="5">
                  <c:v>33</c:v>
                </c:pt>
                <c:pt idx="6">
                  <c:v>30</c:v>
                </c:pt>
                <c:pt idx="7">
                  <c:v>26</c:v>
                </c:pt>
                <c:pt idx="8">
                  <c:v>25</c:v>
                </c:pt>
                <c:pt idx="9">
                  <c:v>33</c:v>
                </c:pt>
                <c:pt idx="10">
                  <c:v>33.5</c:v>
                </c:pt>
                <c:pt idx="11">
                  <c:v>47.5</c:v>
                </c:pt>
                <c:pt idx="12">
                  <c:v>40.5</c:v>
                </c:pt>
                <c:pt idx="13">
                  <c:v>22</c:v>
                </c:pt>
                <c:pt idx="14">
                  <c:v>27.5</c:v>
                </c:pt>
                <c:pt idx="15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689528"/>
        <c:axId val="192773928"/>
      </c:barChart>
      <c:catAx>
        <c:axId val="19268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7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7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8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94.5</c:v>
                </c:pt>
                <c:pt idx="1">
                  <c:v>103</c:v>
                </c:pt>
                <c:pt idx="2">
                  <c:v>116.5</c:v>
                </c:pt>
                <c:pt idx="3">
                  <c:v>94.5</c:v>
                </c:pt>
                <c:pt idx="4">
                  <c:v>86.5</c:v>
                </c:pt>
                <c:pt idx="5">
                  <c:v>81</c:v>
                </c:pt>
                <c:pt idx="6">
                  <c:v>107.5</c:v>
                </c:pt>
                <c:pt idx="7">
                  <c:v>96</c:v>
                </c:pt>
                <c:pt idx="8">
                  <c:v>61.5</c:v>
                </c:pt>
                <c:pt idx="9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774712"/>
        <c:axId val="192775104"/>
      </c:barChart>
      <c:catAx>
        <c:axId val="19277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7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74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68</c:v>
                </c:pt>
                <c:pt idx="1">
                  <c:v>73.5</c:v>
                </c:pt>
                <c:pt idx="2">
                  <c:v>72.5</c:v>
                </c:pt>
                <c:pt idx="3">
                  <c:v>80.5</c:v>
                </c:pt>
                <c:pt idx="4">
                  <c:v>68.5</c:v>
                </c:pt>
                <c:pt idx="5">
                  <c:v>85.5</c:v>
                </c:pt>
                <c:pt idx="6">
                  <c:v>88</c:v>
                </c:pt>
                <c:pt idx="7">
                  <c:v>109</c:v>
                </c:pt>
                <c:pt idx="8">
                  <c:v>100.5</c:v>
                </c:pt>
                <c:pt idx="9">
                  <c:v>95</c:v>
                </c:pt>
                <c:pt idx="10">
                  <c:v>85.5</c:v>
                </c:pt>
                <c:pt idx="11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775888"/>
        <c:axId val="192776280"/>
      </c:barChart>
      <c:catAx>
        <c:axId val="19277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76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76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7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56</c:v>
                </c:pt>
                <c:pt idx="1">
                  <c:v>66.5</c:v>
                </c:pt>
                <c:pt idx="2">
                  <c:v>79.5</c:v>
                </c:pt>
                <c:pt idx="3">
                  <c:v>66</c:v>
                </c:pt>
                <c:pt idx="4">
                  <c:v>79</c:v>
                </c:pt>
                <c:pt idx="5">
                  <c:v>94</c:v>
                </c:pt>
                <c:pt idx="6">
                  <c:v>106</c:v>
                </c:pt>
                <c:pt idx="7">
                  <c:v>91</c:v>
                </c:pt>
                <c:pt idx="8">
                  <c:v>85.5</c:v>
                </c:pt>
                <c:pt idx="9">
                  <c:v>81</c:v>
                </c:pt>
                <c:pt idx="10">
                  <c:v>55</c:v>
                </c:pt>
                <c:pt idx="11">
                  <c:v>64</c:v>
                </c:pt>
                <c:pt idx="12">
                  <c:v>83</c:v>
                </c:pt>
                <c:pt idx="13">
                  <c:v>51.5</c:v>
                </c:pt>
                <c:pt idx="14">
                  <c:v>93</c:v>
                </c:pt>
                <c:pt idx="15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035640"/>
        <c:axId val="189035248"/>
      </c:barChart>
      <c:catAx>
        <c:axId val="189035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03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3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035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149</v>
      </c>
      <c r="E5" s="145"/>
      <c r="F5" s="145"/>
      <c r="G5" s="145"/>
      <c r="H5" s="145"/>
      <c r="I5" s="141" t="s">
        <v>53</v>
      </c>
      <c r="J5" s="141"/>
      <c r="K5" s="141"/>
      <c r="L5" s="146"/>
      <c r="M5" s="146"/>
      <c r="N5" s="146"/>
      <c r="O5" s="12"/>
      <c r="P5" s="141" t="s">
        <v>57</v>
      </c>
      <c r="Q5" s="141"/>
      <c r="R5" s="141"/>
      <c r="S5" s="144" t="s">
        <v>63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42417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7</v>
      </c>
      <c r="C10" s="46">
        <v>28</v>
      </c>
      <c r="D10" s="46">
        <v>2</v>
      </c>
      <c r="E10" s="46">
        <v>0</v>
      </c>
      <c r="F10" s="6">
        <f t="shared" ref="F10:F22" si="0">B10*0.5+C10*1+D10*2+E10*2.5</f>
        <v>35.5</v>
      </c>
      <c r="G10" s="2"/>
      <c r="H10" s="19" t="s">
        <v>4</v>
      </c>
      <c r="I10" s="46">
        <v>10</v>
      </c>
      <c r="J10" s="46">
        <v>31</v>
      </c>
      <c r="K10" s="46">
        <v>0</v>
      </c>
      <c r="L10" s="46">
        <v>0</v>
      </c>
      <c r="M10" s="6">
        <f t="shared" ref="M10:M22" si="1">I10*0.5+J10*1+K10*2+L10*2.5</f>
        <v>36</v>
      </c>
      <c r="N10" s="9">
        <f>F20+F21+F22+M10</f>
        <v>128.5</v>
      </c>
      <c r="O10" s="19" t="s">
        <v>43</v>
      </c>
      <c r="P10" s="46">
        <v>8</v>
      </c>
      <c r="Q10" s="46">
        <v>24</v>
      </c>
      <c r="R10" s="46">
        <v>2</v>
      </c>
      <c r="S10" s="46">
        <v>0</v>
      </c>
      <c r="T10" s="6">
        <f t="shared" ref="T10:T21" si="2">P10*0.5+Q10*1+R10*2+S10*2.5</f>
        <v>32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40</v>
      </c>
      <c r="D11" s="46">
        <v>1</v>
      </c>
      <c r="E11" s="46">
        <v>2</v>
      </c>
      <c r="F11" s="6">
        <f t="shared" si="0"/>
        <v>53</v>
      </c>
      <c r="G11" s="2"/>
      <c r="H11" s="19" t="s">
        <v>5</v>
      </c>
      <c r="I11" s="46">
        <v>11</v>
      </c>
      <c r="J11" s="46">
        <v>30</v>
      </c>
      <c r="K11" s="46">
        <v>2</v>
      </c>
      <c r="L11" s="46">
        <v>1</v>
      </c>
      <c r="M11" s="6">
        <f t="shared" si="1"/>
        <v>42</v>
      </c>
      <c r="N11" s="9">
        <f>F21+F22+M10+M11</f>
        <v>142</v>
      </c>
      <c r="O11" s="19" t="s">
        <v>44</v>
      </c>
      <c r="P11" s="46">
        <v>10</v>
      </c>
      <c r="Q11" s="46">
        <v>28</v>
      </c>
      <c r="R11" s="46">
        <v>1</v>
      </c>
      <c r="S11" s="46">
        <v>0</v>
      </c>
      <c r="T11" s="6">
        <f t="shared" si="2"/>
        <v>35</v>
      </c>
      <c r="U11" s="2"/>
      <c r="AB11" s="1"/>
    </row>
    <row r="12" spans="1:28" ht="24" customHeight="1" x14ac:dyDescent="0.2">
      <c r="A12" s="18" t="s">
        <v>17</v>
      </c>
      <c r="B12" s="46">
        <v>10</v>
      </c>
      <c r="C12" s="46">
        <v>37</v>
      </c>
      <c r="D12" s="46">
        <v>0</v>
      </c>
      <c r="E12" s="46">
        <v>0</v>
      </c>
      <c r="F12" s="6">
        <f t="shared" si="0"/>
        <v>42</v>
      </c>
      <c r="G12" s="2"/>
      <c r="H12" s="19" t="s">
        <v>6</v>
      </c>
      <c r="I12" s="46">
        <v>33</v>
      </c>
      <c r="J12" s="46">
        <v>45</v>
      </c>
      <c r="K12" s="46">
        <v>2</v>
      </c>
      <c r="L12" s="46">
        <v>0</v>
      </c>
      <c r="M12" s="6">
        <f t="shared" si="1"/>
        <v>65.5</v>
      </c>
      <c r="N12" s="2">
        <f>F22+M10+M11+M12</f>
        <v>173</v>
      </c>
      <c r="O12" s="19" t="s">
        <v>32</v>
      </c>
      <c r="P12" s="46">
        <v>15</v>
      </c>
      <c r="Q12" s="46">
        <v>25</v>
      </c>
      <c r="R12" s="46">
        <v>2</v>
      </c>
      <c r="S12" s="46">
        <v>0</v>
      </c>
      <c r="T12" s="6">
        <f t="shared" si="2"/>
        <v>36.5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28</v>
      </c>
      <c r="D13" s="46">
        <v>1</v>
      </c>
      <c r="E13" s="46">
        <v>0</v>
      </c>
      <c r="F13" s="6">
        <f t="shared" si="0"/>
        <v>34</v>
      </c>
      <c r="G13" s="2">
        <f t="shared" ref="G13:G19" si="3">F10+F11+F12+F13</f>
        <v>164.5</v>
      </c>
      <c r="H13" s="19" t="s">
        <v>7</v>
      </c>
      <c r="I13" s="46">
        <v>12</v>
      </c>
      <c r="J13" s="46">
        <v>33</v>
      </c>
      <c r="K13" s="46">
        <v>2</v>
      </c>
      <c r="L13" s="46">
        <v>0</v>
      </c>
      <c r="M13" s="6">
        <f t="shared" si="1"/>
        <v>43</v>
      </c>
      <c r="N13" s="2">
        <f t="shared" ref="N13:N18" si="4">M10+M11+M12+M13</f>
        <v>186.5</v>
      </c>
      <c r="O13" s="19" t="s">
        <v>33</v>
      </c>
      <c r="P13" s="46">
        <v>17</v>
      </c>
      <c r="Q13" s="46">
        <v>28</v>
      </c>
      <c r="R13" s="46">
        <v>3</v>
      </c>
      <c r="S13" s="46">
        <v>0</v>
      </c>
      <c r="T13" s="6">
        <f t="shared" si="2"/>
        <v>42.5</v>
      </c>
      <c r="U13" s="2">
        <f t="shared" ref="U13:U21" si="5">T10+T11+T12+T13</f>
        <v>146</v>
      </c>
      <c r="AB13" s="51">
        <v>241</v>
      </c>
    </row>
    <row r="14" spans="1:28" ht="24" customHeight="1" x14ac:dyDescent="0.2">
      <c r="A14" s="18" t="s">
        <v>21</v>
      </c>
      <c r="B14" s="46">
        <v>10</v>
      </c>
      <c r="C14" s="46">
        <v>22</v>
      </c>
      <c r="D14" s="46">
        <v>0</v>
      </c>
      <c r="E14" s="46">
        <v>1</v>
      </c>
      <c r="F14" s="6">
        <f t="shared" si="0"/>
        <v>29.5</v>
      </c>
      <c r="G14" s="2">
        <f t="shared" si="3"/>
        <v>158.5</v>
      </c>
      <c r="H14" s="19" t="s">
        <v>9</v>
      </c>
      <c r="I14" s="46">
        <v>10</v>
      </c>
      <c r="J14" s="46">
        <v>21</v>
      </c>
      <c r="K14" s="46">
        <v>2</v>
      </c>
      <c r="L14" s="46">
        <v>0</v>
      </c>
      <c r="M14" s="6">
        <f t="shared" si="1"/>
        <v>30</v>
      </c>
      <c r="N14" s="2">
        <f t="shared" si="4"/>
        <v>180.5</v>
      </c>
      <c r="O14" s="19" t="s">
        <v>29</v>
      </c>
      <c r="P14" s="45">
        <v>12</v>
      </c>
      <c r="Q14" s="45">
        <v>27</v>
      </c>
      <c r="R14" s="45">
        <v>2</v>
      </c>
      <c r="S14" s="45">
        <v>0</v>
      </c>
      <c r="T14" s="6">
        <f t="shared" si="2"/>
        <v>37</v>
      </c>
      <c r="U14" s="2">
        <f t="shared" si="5"/>
        <v>151</v>
      </c>
      <c r="AB14" s="51">
        <v>250</v>
      </c>
    </row>
    <row r="15" spans="1:28" ht="24" customHeight="1" x14ac:dyDescent="0.2">
      <c r="A15" s="18" t="s">
        <v>23</v>
      </c>
      <c r="B15" s="46">
        <v>12</v>
      </c>
      <c r="C15" s="46">
        <v>17</v>
      </c>
      <c r="D15" s="46">
        <v>2</v>
      </c>
      <c r="E15" s="46">
        <v>0</v>
      </c>
      <c r="F15" s="6">
        <f t="shared" si="0"/>
        <v>27</v>
      </c>
      <c r="G15" s="2">
        <f t="shared" si="3"/>
        <v>132.5</v>
      </c>
      <c r="H15" s="19" t="s">
        <v>12</v>
      </c>
      <c r="I15" s="46">
        <v>11</v>
      </c>
      <c r="J15" s="46">
        <v>28</v>
      </c>
      <c r="K15" s="46">
        <v>2</v>
      </c>
      <c r="L15" s="46">
        <v>0</v>
      </c>
      <c r="M15" s="6">
        <f t="shared" si="1"/>
        <v>37.5</v>
      </c>
      <c r="N15" s="2">
        <f t="shared" si="4"/>
        <v>176</v>
      </c>
      <c r="O15" s="18" t="s">
        <v>30</v>
      </c>
      <c r="P15" s="46">
        <v>21</v>
      </c>
      <c r="Q15" s="46">
        <v>31</v>
      </c>
      <c r="R15" s="45">
        <v>0</v>
      </c>
      <c r="S15" s="46">
        <v>0</v>
      </c>
      <c r="T15" s="6">
        <f t="shared" si="2"/>
        <v>41.5</v>
      </c>
      <c r="U15" s="2">
        <f t="shared" si="5"/>
        <v>157.5</v>
      </c>
      <c r="AB15" s="51">
        <v>262</v>
      </c>
    </row>
    <row r="16" spans="1:28" ht="24" customHeight="1" x14ac:dyDescent="0.2">
      <c r="A16" s="18" t="s">
        <v>39</v>
      </c>
      <c r="B16" s="46">
        <v>9</v>
      </c>
      <c r="C16" s="46">
        <v>22</v>
      </c>
      <c r="D16" s="46">
        <v>1</v>
      </c>
      <c r="E16" s="46">
        <v>1</v>
      </c>
      <c r="F16" s="6">
        <f t="shared" si="0"/>
        <v>31</v>
      </c>
      <c r="G16" s="2">
        <f t="shared" si="3"/>
        <v>121.5</v>
      </c>
      <c r="H16" s="19" t="s">
        <v>15</v>
      </c>
      <c r="I16" s="46">
        <v>10</v>
      </c>
      <c r="J16" s="46">
        <v>30</v>
      </c>
      <c r="K16" s="46">
        <v>1</v>
      </c>
      <c r="L16" s="46">
        <v>0</v>
      </c>
      <c r="M16" s="6">
        <f t="shared" si="1"/>
        <v>37</v>
      </c>
      <c r="N16" s="2">
        <f t="shared" si="4"/>
        <v>147.5</v>
      </c>
      <c r="O16" s="19" t="s">
        <v>8</v>
      </c>
      <c r="P16" s="46">
        <v>20</v>
      </c>
      <c r="Q16" s="46">
        <v>29</v>
      </c>
      <c r="R16" s="46">
        <v>3</v>
      </c>
      <c r="S16" s="46">
        <v>0</v>
      </c>
      <c r="T16" s="6">
        <f t="shared" si="2"/>
        <v>45</v>
      </c>
      <c r="U16" s="2">
        <f t="shared" si="5"/>
        <v>166</v>
      </c>
      <c r="AB16" s="51">
        <v>270.5</v>
      </c>
    </row>
    <row r="17" spans="1:28" ht="24" customHeight="1" x14ac:dyDescent="0.2">
      <c r="A17" s="18" t="s">
        <v>40</v>
      </c>
      <c r="B17" s="46">
        <v>8</v>
      </c>
      <c r="C17" s="46">
        <v>21</v>
      </c>
      <c r="D17" s="46">
        <v>2</v>
      </c>
      <c r="E17" s="46">
        <v>0</v>
      </c>
      <c r="F17" s="6">
        <f t="shared" si="0"/>
        <v>29</v>
      </c>
      <c r="G17" s="2">
        <f t="shared" si="3"/>
        <v>116.5</v>
      </c>
      <c r="H17" s="19" t="s">
        <v>18</v>
      </c>
      <c r="I17" s="46">
        <v>9</v>
      </c>
      <c r="J17" s="46">
        <v>30</v>
      </c>
      <c r="K17" s="46">
        <v>2</v>
      </c>
      <c r="L17" s="46">
        <v>0</v>
      </c>
      <c r="M17" s="6">
        <f t="shared" si="1"/>
        <v>38.5</v>
      </c>
      <c r="N17" s="2">
        <f t="shared" si="4"/>
        <v>143</v>
      </c>
      <c r="O17" s="19" t="s">
        <v>10</v>
      </c>
      <c r="P17" s="46">
        <v>16</v>
      </c>
      <c r="Q17" s="46">
        <v>38</v>
      </c>
      <c r="R17" s="46">
        <v>4</v>
      </c>
      <c r="S17" s="46">
        <v>1</v>
      </c>
      <c r="T17" s="6">
        <f t="shared" si="2"/>
        <v>56.5</v>
      </c>
      <c r="U17" s="2">
        <f t="shared" si="5"/>
        <v>180</v>
      </c>
      <c r="AB17" s="51">
        <v>289.5</v>
      </c>
    </row>
    <row r="18" spans="1:28" ht="24" customHeight="1" x14ac:dyDescent="0.2">
      <c r="A18" s="18" t="s">
        <v>41</v>
      </c>
      <c r="B18" s="46">
        <v>8</v>
      </c>
      <c r="C18" s="46">
        <v>19</v>
      </c>
      <c r="D18" s="46">
        <v>1</v>
      </c>
      <c r="E18" s="46">
        <v>2</v>
      </c>
      <c r="F18" s="6">
        <f t="shared" si="0"/>
        <v>30</v>
      </c>
      <c r="G18" s="2">
        <f t="shared" si="3"/>
        <v>117</v>
      </c>
      <c r="H18" s="19" t="s">
        <v>20</v>
      </c>
      <c r="I18" s="46">
        <v>5</v>
      </c>
      <c r="J18" s="46">
        <v>19</v>
      </c>
      <c r="K18" s="46">
        <v>2</v>
      </c>
      <c r="L18" s="46">
        <v>1</v>
      </c>
      <c r="M18" s="6">
        <f t="shared" si="1"/>
        <v>28</v>
      </c>
      <c r="N18" s="2">
        <f t="shared" si="4"/>
        <v>141</v>
      </c>
      <c r="O18" s="19" t="s">
        <v>13</v>
      </c>
      <c r="P18" s="46">
        <v>27</v>
      </c>
      <c r="Q18" s="46">
        <v>27</v>
      </c>
      <c r="R18" s="46">
        <v>1</v>
      </c>
      <c r="S18" s="46">
        <v>0</v>
      </c>
      <c r="T18" s="6">
        <f t="shared" si="2"/>
        <v>42.5</v>
      </c>
      <c r="U18" s="2">
        <f t="shared" si="5"/>
        <v>185.5</v>
      </c>
      <c r="AB18" s="51">
        <v>291</v>
      </c>
    </row>
    <row r="19" spans="1:28" ht="24" customHeight="1" thickBot="1" x14ac:dyDescent="0.25">
      <c r="A19" s="21" t="s">
        <v>42</v>
      </c>
      <c r="B19" s="47">
        <v>11</v>
      </c>
      <c r="C19" s="47">
        <v>25</v>
      </c>
      <c r="D19" s="47">
        <v>1</v>
      </c>
      <c r="E19" s="47">
        <v>0</v>
      </c>
      <c r="F19" s="7">
        <f t="shared" si="0"/>
        <v>32.5</v>
      </c>
      <c r="G19" s="3">
        <f t="shared" si="3"/>
        <v>122.5</v>
      </c>
      <c r="H19" s="20" t="s">
        <v>22</v>
      </c>
      <c r="I19" s="45">
        <v>13</v>
      </c>
      <c r="J19" s="45">
        <v>23</v>
      </c>
      <c r="K19" s="45">
        <v>1</v>
      </c>
      <c r="L19" s="45">
        <v>0</v>
      </c>
      <c r="M19" s="6">
        <f t="shared" si="1"/>
        <v>31.5</v>
      </c>
      <c r="N19" s="2">
        <f>M16+M17+M18+M19</f>
        <v>135</v>
      </c>
      <c r="O19" s="19" t="s">
        <v>16</v>
      </c>
      <c r="P19" s="46">
        <v>35</v>
      </c>
      <c r="Q19" s="46">
        <v>45</v>
      </c>
      <c r="R19" s="46">
        <v>2</v>
      </c>
      <c r="S19" s="46">
        <v>0</v>
      </c>
      <c r="T19" s="6">
        <f t="shared" si="2"/>
        <v>66.5</v>
      </c>
      <c r="U19" s="2">
        <f t="shared" si="5"/>
        <v>210.5</v>
      </c>
      <c r="AB19" s="51">
        <v>294</v>
      </c>
    </row>
    <row r="20" spans="1:28" ht="24" customHeight="1" x14ac:dyDescent="0.2">
      <c r="A20" s="19" t="s">
        <v>27</v>
      </c>
      <c r="B20" s="45">
        <v>9</v>
      </c>
      <c r="C20" s="45">
        <v>18</v>
      </c>
      <c r="D20" s="45">
        <v>3</v>
      </c>
      <c r="E20" s="45">
        <v>0</v>
      </c>
      <c r="F20" s="8">
        <f t="shared" si="0"/>
        <v>28.5</v>
      </c>
      <c r="G20" s="35"/>
      <c r="H20" s="19" t="s">
        <v>24</v>
      </c>
      <c r="I20" s="46">
        <v>14</v>
      </c>
      <c r="J20" s="46">
        <v>38</v>
      </c>
      <c r="K20" s="46">
        <v>4</v>
      </c>
      <c r="L20" s="46">
        <v>1</v>
      </c>
      <c r="M20" s="8">
        <f t="shared" si="1"/>
        <v>55.5</v>
      </c>
      <c r="N20" s="2">
        <f>M17+M18+M19+M20</f>
        <v>153.5</v>
      </c>
      <c r="O20" s="19" t="s">
        <v>45</v>
      </c>
      <c r="P20" s="45">
        <v>40</v>
      </c>
      <c r="Q20" s="45">
        <v>41</v>
      </c>
      <c r="R20" s="46">
        <v>1</v>
      </c>
      <c r="S20" s="45">
        <v>1</v>
      </c>
      <c r="T20" s="8">
        <f t="shared" si="2"/>
        <v>65.5</v>
      </c>
      <c r="U20" s="2">
        <f t="shared" si="5"/>
        <v>231</v>
      </c>
      <c r="AB20" s="51">
        <v>299</v>
      </c>
    </row>
    <row r="21" spans="1:28" ht="24" customHeight="1" thickBot="1" x14ac:dyDescent="0.25">
      <c r="A21" s="19" t="s">
        <v>28</v>
      </c>
      <c r="B21" s="46">
        <v>10</v>
      </c>
      <c r="C21" s="46">
        <v>23</v>
      </c>
      <c r="D21" s="46">
        <v>2</v>
      </c>
      <c r="E21" s="46">
        <v>1</v>
      </c>
      <c r="F21" s="6">
        <f t="shared" si="0"/>
        <v>34.5</v>
      </c>
      <c r="G21" s="36"/>
      <c r="H21" s="20" t="s">
        <v>25</v>
      </c>
      <c r="I21" s="46">
        <v>8</v>
      </c>
      <c r="J21" s="46">
        <v>28</v>
      </c>
      <c r="K21" s="46">
        <v>2</v>
      </c>
      <c r="L21" s="46">
        <v>2</v>
      </c>
      <c r="M21" s="6">
        <f t="shared" si="1"/>
        <v>41</v>
      </c>
      <c r="N21" s="2">
        <f>M18+M19+M20+M21</f>
        <v>156</v>
      </c>
      <c r="O21" s="21" t="s">
        <v>46</v>
      </c>
      <c r="P21" s="47">
        <v>28</v>
      </c>
      <c r="Q21" s="47">
        <v>32</v>
      </c>
      <c r="R21" s="47">
        <v>1</v>
      </c>
      <c r="S21" s="47">
        <v>0</v>
      </c>
      <c r="T21" s="7">
        <f t="shared" si="2"/>
        <v>48</v>
      </c>
      <c r="U21" s="3">
        <f t="shared" si="5"/>
        <v>222.5</v>
      </c>
      <c r="AB21" s="51">
        <v>299.5</v>
      </c>
    </row>
    <row r="22" spans="1:28" ht="24" customHeight="1" thickBot="1" x14ac:dyDescent="0.25">
      <c r="A22" s="19" t="s">
        <v>1</v>
      </c>
      <c r="B22" s="46">
        <v>11</v>
      </c>
      <c r="C22" s="46">
        <v>20</v>
      </c>
      <c r="D22" s="46">
        <v>2</v>
      </c>
      <c r="E22" s="46">
        <v>0</v>
      </c>
      <c r="F22" s="6">
        <f t="shared" si="0"/>
        <v>29.5</v>
      </c>
      <c r="G22" s="2"/>
      <c r="H22" s="21" t="s">
        <v>26</v>
      </c>
      <c r="I22" s="47">
        <v>11</v>
      </c>
      <c r="J22" s="47">
        <v>37</v>
      </c>
      <c r="K22" s="47">
        <v>2</v>
      </c>
      <c r="L22" s="47">
        <v>4</v>
      </c>
      <c r="M22" s="6">
        <f t="shared" si="1"/>
        <v>56.5</v>
      </c>
      <c r="N22" s="3">
        <f>M19+M20+M21+M22</f>
        <v>184.5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164.5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186.5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231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76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CALLE 63  X CARRERA 24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0</v>
      </c>
      <c r="M5" s="146"/>
      <c r="N5" s="146"/>
      <c r="O5" s="12"/>
      <c r="P5" s="141" t="s">
        <v>57</v>
      </c>
      <c r="Q5" s="141"/>
      <c r="R5" s="141"/>
      <c r="S5" s="144" t="s">
        <v>61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55" t="s">
        <v>151</v>
      </c>
      <c r="E6" s="155"/>
      <c r="F6" s="155"/>
      <c r="G6" s="155"/>
      <c r="H6" s="155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42417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33</v>
      </c>
      <c r="C10" s="46">
        <v>31</v>
      </c>
      <c r="D10" s="46">
        <v>2</v>
      </c>
      <c r="E10" s="46">
        <v>1</v>
      </c>
      <c r="F10" s="6">
        <f t="shared" ref="F10:F22" si="0">B10*0.5+C10*1+D10*2+E10*2.5</f>
        <v>54</v>
      </c>
      <c r="G10" s="2"/>
      <c r="H10" s="19" t="s">
        <v>4</v>
      </c>
      <c r="I10" s="46">
        <v>4</v>
      </c>
      <c r="J10" s="46">
        <v>17</v>
      </c>
      <c r="K10" s="46">
        <v>5</v>
      </c>
      <c r="L10" s="46">
        <v>0</v>
      </c>
      <c r="M10" s="6">
        <f t="shared" ref="M10:M22" si="1">I10*0.5+J10*1+K10*2+L10*2.5</f>
        <v>29</v>
      </c>
      <c r="N10" s="9">
        <f>F20+F21+F22+M10</f>
        <v>111</v>
      </c>
      <c r="O10" s="19" t="s">
        <v>43</v>
      </c>
      <c r="P10" s="46">
        <v>2</v>
      </c>
      <c r="Q10" s="46">
        <v>10</v>
      </c>
      <c r="R10" s="46">
        <v>3</v>
      </c>
      <c r="S10" s="46">
        <v>0</v>
      </c>
      <c r="T10" s="6">
        <f t="shared" ref="T10:T21" si="2">P10*0.5+Q10*1+R10*2+S10*2.5</f>
        <v>17</v>
      </c>
      <c r="U10" s="10"/>
      <c r="AB10" s="1"/>
    </row>
    <row r="11" spans="1:28" ht="24" customHeight="1" x14ac:dyDescent="0.2">
      <c r="A11" s="18" t="s">
        <v>14</v>
      </c>
      <c r="B11" s="46">
        <v>41</v>
      </c>
      <c r="C11" s="46">
        <v>38</v>
      </c>
      <c r="D11" s="46">
        <v>4</v>
      </c>
      <c r="E11" s="46">
        <v>1</v>
      </c>
      <c r="F11" s="6">
        <f t="shared" si="0"/>
        <v>69</v>
      </c>
      <c r="G11" s="2"/>
      <c r="H11" s="19" t="s">
        <v>5</v>
      </c>
      <c r="I11" s="46">
        <v>11</v>
      </c>
      <c r="J11" s="46">
        <v>13</v>
      </c>
      <c r="K11" s="46">
        <v>3</v>
      </c>
      <c r="L11" s="46">
        <v>0</v>
      </c>
      <c r="M11" s="6">
        <f t="shared" si="1"/>
        <v>24.5</v>
      </c>
      <c r="N11" s="9">
        <f>F21+F22+M10+M11</f>
        <v>113</v>
      </c>
      <c r="O11" s="19" t="s">
        <v>44</v>
      </c>
      <c r="P11" s="46">
        <v>4</v>
      </c>
      <c r="Q11" s="46">
        <v>16</v>
      </c>
      <c r="R11" s="46">
        <v>4</v>
      </c>
      <c r="S11" s="46">
        <v>0</v>
      </c>
      <c r="T11" s="6">
        <f t="shared" si="2"/>
        <v>26</v>
      </c>
      <c r="U11" s="2"/>
      <c r="AB11" s="1"/>
    </row>
    <row r="12" spans="1:28" ht="24" customHeight="1" x14ac:dyDescent="0.2">
      <c r="A12" s="18" t="s">
        <v>17</v>
      </c>
      <c r="B12" s="46">
        <v>28</v>
      </c>
      <c r="C12" s="46">
        <v>23</v>
      </c>
      <c r="D12" s="46">
        <v>5</v>
      </c>
      <c r="E12" s="46">
        <v>0</v>
      </c>
      <c r="F12" s="6">
        <f t="shared" si="0"/>
        <v>47</v>
      </c>
      <c r="G12" s="2"/>
      <c r="H12" s="19" t="s">
        <v>6</v>
      </c>
      <c r="I12" s="46">
        <v>12</v>
      </c>
      <c r="J12" s="46">
        <v>21</v>
      </c>
      <c r="K12" s="46">
        <v>3</v>
      </c>
      <c r="L12" s="46">
        <v>0</v>
      </c>
      <c r="M12" s="6">
        <f t="shared" si="1"/>
        <v>33</v>
      </c>
      <c r="N12" s="2">
        <f>F22+M10+M11+M12</f>
        <v>115.5</v>
      </c>
      <c r="O12" s="19" t="s">
        <v>32</v>
      </c>
      <c r="P12" s="46">
        <v>9</v>
      </c>
      <c r="Q12" s="46">
        <v>10</v>
      </c>
      <c r="R12" s="46">
        <v>5</v>
      </c>
      <c r="S12" s="46">
        <v>0</v>
      </c>
      <c r="T12" s="6">
        <f t="shared" si="2"/>
        <v>24.5</v>
      </c>
      <c r="U12" s="2"/>
      <c r="AB12" s="1"/>
    </row>
    <row r="13" spans="1:28" ht="24" customHeight="1" x14ac:dyDescent="0.2">
      <c r="A13" s="18" t="s">
        <v>19</v>
      </c>
      <c r="B13" s="46">
        <v>17</v>
      </c>
      <c r="C13" s="46">
        <v>17</v>
      </c>
      <c r="D13" s="46">
        <v>6</v>
      </c>
      <c r="E13" s="46">
        <v>0</v>
      </c>
      <c r="F13" s="6">
        <f t="shared" si="0"/>
        <v>37.5</v>
      </c>
      <c r="G13" s="2">
        <f t="shared" ref="G13:G19" si="3">F10+F11+F12+F13</f>
        <v>207.5</v>
      </c>
      <c r="H13" s="19" t="s">
        <v>7</v>
      </c>
      <c r="I13" s="46">
        <v>10</v>
      </c>
      <c r="J13" s="46">
        <v>19</v>
      </c>
      <c r="K13" s="46">
        <v>3</v>
      </c>
      <c r="L13" s="46">
        <v>0</v>
      </c>
      <c r="M13" s="6">
        <f t="shared" si="1"/>
        <v>30</v>
      </c>
      <c r="N13" s="2">
        <f t="shared" ref="N13:N18" si="4">M10+M11+M12+M13</f>
        <v>116.5</v>
      </c>
      <c r="O13" s="19" t="s">
        <v>33</v>
      </c>
      <c r="P13" s="46">
        <v>14</v>
      </c>
      <c r="Q13" s="46">
        <v>17</v>
      </c>
      <c r="R13" s="46">
        <v>4</v>
      </c>
      <c r="S13" s="46">
        <v>0</v>
      </c>
      <c r="T13" s="6">
        <f t="shared" si="2"/>
        <v>32</v>
      </c>
      <c r="U13" s="2">
        <f t="shared" ref="U13:U21" si="5">T10+T11+T12+T13</f>
        <v>99.5</v>
      </c>
      <c r="AB13" s="51">
        <v>212.5</v>
      </c>
    </row>
    <row r="14" spans="1:28" ht="24" customHeight="1" x14ac:dyDescent="0.2">
      <c r="A14" s="18" t="s">
        <v>21</v>
      </c>
      <c r="B14" s="46">
        <v>12</v>
      </c>
      <c r="C14" s="46">
        <v>27</v>
      </c>
      <c r="D14" s="46">
        <v>5</v>
      </c>
      <c r="E14" s="46">
        <v>2</v>
      </c>
      <c r="F14" s="6">
        <f t="shared" si="0"/>
        <v>48</v>
      </c>
      <c r="G14" s="2">
        <f t="shared" si="3"/>
        <v>201.5</v>
      </c>
      <c r="H14" s="19" t="s">
        <v>9</v>
      </c>
      <c r="I14" s="46">
        <v>8</v>
      </c>
      <c r="J14" s="46">
        <v>16</v>
      </c>
      <c r="K14" s="46">
        <v>3</v>
      </c>
      <c r="L14" s="46">
        <v>0</v>
      </c>
      <c r="M14" s="6">
        <f t="shared" si="1"/>
        <v>26</v>
      </c>
      <c r="N14" s="2">
        <f t="shared" si="4"/>
        <v>113.5</v>
      </c>
      <c r="O14" s="19" t="s">
        <v>29</v>
      </c>
      <c r="P14" s="45">
        <v>10</v>
      </c>
      <c r="Q14" s="45">
        <v>11</v>
      </c>
      <c r="R14" s="45">
        <v>4</v>
      </c>
      <c r="S14" s="45">
        <v>1</v>
      </c>
      <c r="T14" s="6">
        <f t="shared" si="2"/>
        <v>26.5</v>
      </c>
      <c r="U14" s="2">
        <f t="shared" si="5"/>
        <v>109</v>
      </c>
      <c r="AB14" s="51">
        <v>226</v>
      </c>
    </row>
    <row r="15" spans="1:28" ht="24" customHeight="1" x14ac:dyDescent="0.2">
      <c r="A15" s="18" t="s">
        <v>23</v>
      </c>
      <c r="B15" s="46">
        <v>18</v>
      </c>
      <c r="C15" s="46">
        <v>19</v>
      </c>
      <c r="D15" s="46">
        <v>7</v>
      </c>
      <c r="E15" s="46">
        <v>0</v>
      </c>
      <c r="F15" s="6">
        <f t="shared" si="0"/>
        <v>42</v>
      </c>
      <c r="G15" s="2">
        <f t="shared" si="3"/>
        <v>174.5</v>
      </c>
      <c r="H15" s="19" t="s">
        <v>12</v>
      </c>
      <c r="I15" s="46">
        <v>12</v>
      </c>
      <c r="J15" s="46">
        <v>15</v>
      </c>
      <c r="K15" s="46">
        <v>2</v>
      </c>
      <c r="L15" s="46">
        <v>0</v>
      </c>
      <c r="M15" s="6">
        <f t="shared" si="1"/>
        <v>25</v>
      </c>
      <c r="N15" s="2">
        <f t="shared" si="4"/>
        <v>114</v>
      </c>
      <c r="O15" s="18" t="s">
        <v>30</v>
      </c>
      <c r="P15" s="46">
        <v>13</v>
      </c>
      <c r="Q15" s="46">
        <v>13</v>
      </c>
      <c r="R15" s="46">
        <v>4</v>
      </c>
      <c r="S15" s="46">
        <v>0</v>
      </c>
      <c r="T15" s="6">
        <f t="shared" si="2"/>
        <v>27.5</v>
      </c>
      <c r="U15" s="2">
        <f t="shared" si="5"/>
        <v>110.5</v>
      </c>
      <c r="AB15" s="51">
        <v>233.5</v>
      </c>
    </row>
    <row r="16" spans="1:28" ht="24" customHeight="1" x14ac:dyDescent="0.2">
      <c r="A16" s="18" t="s">
        <v>39</v>
      </c>
      <c r="B16" s="46">
        <v>12</v>
      </c>
      <c r="C16" s="46">
        <v>15</v>
      </c>
      <c r="D16" s="46">
        <v>5</v>
      </c>
      <c r="E16" s="46">
        <v>0</v>
      </c>
      <c r="F16" s="6">
        <f t="shared" si="0"/>
        <v>31</v>
      </c>
      <c r="G16" s="2">
        <f t="shared" si="3"/>
        <v>158.5</v>
      </c>
      <c r="H16" s="19" t="s">
        <v>15</v>
      </c>
      <c r="I16" s="46">
        <v>11</v>
      </c>
      <c r="J16" s="46">
        <v>17</v>
      </c>
      <c r="K16" s="46">
        <v>4</v>
      </c>
      <c r="L16" s="46">
        <v>1</v>
      </c>
      <c r="M16" s="6">
        <f t="shared" si="1"/>
        <v>33</v>
      </c>
      <c r="N16" s="2">
        <f t="shared" si="4"/>
        <v>114</v>
      </c>
      <c r="O16" s="19" t="s">
        <v>8</v>
      </c>
      <c r="P16" s="46">
        <v>9</v>
      </c>
      <c r="Q16" s="46">
        <v>19</v>
      </c>
      <c r="R16" s="46">
        <v>6</v>
      </c>
      <c r="S16" s="46">
        <v>0</v>
      </c>
      <c r="T16" s="6">
        <f t="shared" si="2"/>
        <v>35.5</v>
      </c>
      <c r="U16" s="2">
        <f t="shared" si="5"/>
        <v>121.5</v>
      </c>
      <c r="AB16" s="51">
        <v>234</v>
      </c>
    </row>
    <row r="17" spans="1:28" ht="24" customHeight="1" x14ac:dyDescent="0.2">
      <c r="A17" s="18" t="s">
        <v>40</v>
      </c>
      <c r="B17" s="46">
        <v>17</v>
      </c>
      <c r="C17" s="46">
        <v>11</v>
      </c>
      <c r="D17" s="46">
        <v>6</v>
      </c>
      <c r="E17" s="46">
        <v>0</v>
      </c>
      <c r="F17" s="6">
        <f t="shared" si="0"/>
        <v>31.5</v>
      </c>
      <c r="G17" s="2">
        <f t="shared" si="3"/>
        <v>152.5</v>
      </c>
      <c r="H17" s="19" t="s">
        <v>18</v>
      </c>
      <c r="I17" s="46">
        <v>13</v>
      </c>
      <c r="J17" s="46">
        <v>21</v>
      </c>
      <c r="K17" s="46">
        <v>3</v>
      </c>
      <c r="L17" s="46">
        <v>0</v>
      </c>
      <c r="M17" s="6">
        <f t="shared" si="1"/>
        <v>33.5</v>
      </c>
      <c r="N17" s="2">
        <f t="shared" si="4"/>
        <v>117.5</v>
      </c>
      <c r="O17" s="19" t="s">
        <v>10</v>
      </c>
      <c r="P17" s="46">
        <v>13</v>
      </c>
      <c r="Q17" s="46">
        <v>30</v>
      </c>
      <c r="R17" s="46">
        <v>3</v>
      </c>
      <c r="S17" s="46">
        <v>0</v>
      </c>
      <c r="T17" s="6">
        <f t="shared" si="2"/>
        <v>42.5</v>
      </c>
      <c r="U17" s="2">
        <f t="shared" si="5"/>
        <v>132</v>
      </c>
      <c r="AB17" s="51">
        <v>248</v>
      </c>
    </row>
    <row r="18" spans="1:28" ht="24" customHeight="1" x14ac:dyDescent="0.2">
      <c r="A18" s="18" t="s">
        <v>41</v>
      </c>
      <c r="B18" s="46">
        <v>14</v>
      </c>
      <c r="C18" s="46">
        <v>15</v>
      </c>
      <c r="D18" s="46">
        <v>7</v>
      </c>
      <c r="E18" s="46">
        <v>0</v>
      </c>
      <c r="F18" s="6">
        <f t="shared" si="0"/>
        <v>36</v>
      </c>
      <c r="G18" s="2">
        <f t="shared" si="3"/>
        <v>140.5</v>
      </c>
      <c r="H18" s="19" t="s">
        <v>20</v>
      </c>
      <c r="I18" s="46">
        <v>18</v>
      </c>
      <c r="J18" s="46">
        <v>28</v>
      </c>
      <c r="K18" s="46">
        <v>4</v>
      </c>
      <c r="L18" s="46">
        <v>1</v>
      </c>
      <c r="M18" s="6">
        <f t="shared" si="1"/>
        <v>47.5</v>
      </c>
      <c r="N18" s="2">
        <f t="shared" si="4"/>
        <v>139</v>
      </c>
      <c r="O18" s="19" t="s">
        <v>13</v>
      </c>
      <c r="P18" s="46">
        <v>21</v>
      </c>
      <c r="Q18" s="46">
        <v>15</v>
      </c>
      <c r="R18" s="46">
        <v>4</v>
      </c>
      <c r="S18" s="46">
        <v>2</v>
      </c>
      <c r="T18" s="6">
        <f t="shared" si="2"/>
        <v>38.5</v>
      </c>
      <c r="U18" s="2">
        <f t="shared" si="5"/>
        <v>144</v>
      </c>
      <c r="AB18" s="51">
        <v>248</v>
      </c>
    </row>
    <row r="19" spans="1:28" ht="24" customHeight="1" thickBot="1" x14ac:dyDescent="0.25">
      <c r="A19" s="21" t="s">
        <v>42</v>
      </c>
      <c r="B19" s="47">
        <v>13</v>
      </c>
      <c r="C19" s="47">
        <v>12</v>
      </c>
      <c r="D19" s="47">
        <v>4</v>
      </c>
      <c r="E19" s="47">
        <v>2</v>
      </c>
      <c r="F19" s="7">
        <f t="shared" si="0"/>
        <v>31.5</v>
      </c>
      <c r="G19" s="3">
        <f t="shared" si="3"/>
        <v>130</v>
      </c>
      <c r="H19" s="20" t="s">
        <v>22</v>
      </c>
      <c r="I19" s="45">
        <v>19</v>
      </c>
      <c r="J19" s="45">
        <v>18</v>
      </c>
      <c r="K19" s="45">
        <v>4</v>
      </c>
      <c r="L19" s="45">
        <v>2</v>
      </c>
      <c r="M19" s="6">
        <f t="shared" si="1"/>
        <v>40.5</v>
      </c>
      <c r="N19" s="2">
        <f>M16+M17+M18+M19</f>
        <v>154.5</v>
      </c>
      <c r="O19" s="19" t="s">
        <v>16</v>
      </c>
      <c r="P19" s="46">
        <v>7</v>
      </c>
      <c r="Q19" s="46">
        <v>28</v>
      </c>
      <c r="R19" s="46">
        <v>4</v>
      </c>
      <c r="S19" s="46">
        <v>0</v>
      </c>
      <c r="T19" s="6">
        <f t="shared" si="2"/>
        <v>39.5</v>
      </c>
      <c r="U19" s="2">
        <f t="shared" si="5"/>
        <v>156</v>
      </c>
      <c r="AB19" s="51">
        <v>262</v>
      </c>
    </row>
    <row r="20" spans="1:28" ht="24" customHeight="1" x14ac:dyDescent="0.2">
      <c r="A20" s="19" t="s">
        <v>27</v>
      </c>
      <c r="B20" s="45">
        <v>7</v>
      </c>
      <c r="C20" s="45">
        <v>9</v>
      </c>
      <c r="D20" s="45">
        <v>5</v>
      </c>
      <c r="E20" s="45">
        <v>0</v>
      </c>
      <c r="F20" s="8">
        <f t="shared" si="0"/>
        <v>22.5</v>
      </c>
      <c r="G20" s="35"/>
      <c r="H20" s="19" t="s">
        <v>24</v>
      </c>
      <c r="I20" s="46">
        <v>10</v>
      </c>
      <c r="J20" s="46">
        <v>9</v>
      </c>
      <c r="K20" s="46">
        <v>4</v>
      </c>
      <c r="L20" s="46">
        <v>0</v>
      </c>
      <c r="M20" s="8">
        <f t="shared" si="1"/>
        <v>22</v>
      </c>
      <c r="N20" s="2">
        <f>M17+M18+M19+M20</f>
        <v>143.5</v>
      </c>
      <c r="O20" s="19" t="s">
        <v>45</v>
      </c>
      <c r="P20" s="45">
        <v>14</v>
      </c>
      <c r="Q20" s="45">
        <v>21</v>
      </c>
      <c r="R20" s="45">
        <v>6</v>
      </c>
      <c r="S20" s="45">
        <v>0</v>
      </c>
      <c r="T20" s="8">
        <f t="shared" si="2"/>
        <v>40</v>
      </c>
      <c r="U20" s="2">
        <f t="shared" si="5"/>
        <v>160.5</v>
      </c>
      <c r="AB20" s="5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11</v>
      </c>
      <c r="D21" s="46">
        <v>7</v>
      </c>
      <c r="E21" s="46">
        <v>0</v>
      </c>
      <c r="F21" s="6">
        <f t="shared" si="0"/>
        <v>30.5</v>
      </c>
      <c r="G21" s="36"/>
      <c r="H21" s="20" t="s">
        <v>25</v>
      </c>
      <c r="I21" s="46">
        <v>11</v>
      </c>
      <c r="J21" s="46">
        <v>12</v>
      </c>
      <c r="K21" s="46">
        <v>5</v>
      </c>
      <c r="L21" s="46">
        <v>0</v>
      </c>
      <c r="M21" s="6">
        <f t="shared" si="1"/>
        <v>27.5</v>
      </c>
      <c r="N21" s="2">
        <f>M18+M19+M20+M21</f>
        <v>137.5</v>
      </c>
      <c r="O21" s="21" t="s">
        <v>46</v>
      </c>
      <c r="P21" s="47">
        <v>10</v>
      </c>
      <c r="Q21" s="47">
        <v>17</v>
      </c>
      <c r="R21" s="47">
        <v>4</v>
      </c>
      <c r="S21" s="47">
        <v>0</v>
      </c>
      <c r="T21" s="7">
        <f t="shared" si="2"/>
        <v>30</v>
      </c>
      <c r="U21" s="3">
        <f t="shared" si="5"/>
        <v>148</v>
      </c>
      <c r="AB21" s="5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17</v>
      </c>
      <c r="D22" s="46">
        <v>4</v>
      </c>
      <c r="E22" s="46">
        <v>0</v>
      </c>
      <c r="F22" s="6">
        <f t="shared" si="0"/>
        <v>29</v>
      </c>
      <c r="G22" s="2"/>
      <c r="H22" s="21" t="s">
        <v>26</v>
      </c>
      <c r="I22" s="47">
        <v>21</v>
      </c>
      <c r="J22" s="47">
        <v>15</v>
      </c>
      <c r="K22" s="47">
        <v>4</v>
      </c>
      <c r="L22" s="47">
        <v>1</v>
      </c>
      <c r="M22" s="6">
        <f t="shared" si="1"/>
        <v>36</v>
      </c>
      <c r="N22" s="3">
        <f>M19+M20+M21+M22</f>
        <v>126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207.5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154.5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160.5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90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CALLE 63  X CARRERA 24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0</v>
      </c>
      <c r="M5" s="146"/>
      <c r="N5" s="146"/>
      <c r="O5" s="12"/>
      <c r="P5" s="141" t="s">
        <v>57</v>
      </c>
      <c r="Q5" s="141"/>
      <c r="R5" s="141"/>
      <c r="S5" s="144" t="s">
        <v>94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152</v>
      </c>
      <c r="E6" s="142"/>
      <c r="F6" s="142"/>
      <c r="G6" s="142"/>
      <c r="H6" s="142"/>
      <c r="I6" s="141" t="s">
        <v>59</v>
      </c>
      <c r="J6" s="141"/>
      <c r="K6" s="141"/>
      <c r="L6" s="147">
        <v>2</v>
      </c>
      <c r="M6" s="147"/>
      <c r="N6" s="147"/>
      <c r="O6" s="42"/>
      <c r="P6" s="141" t="s">
        <v>58</v>
      </c>
      <c r="Q6" s="141"/>
      <c r="R6" s="141"/>
      <c r="S6" s="154">
        <f>'G-1'!S6:U6</f>
        <v>42417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21</v>
      </c>
      <c r="C10" s="46">
        <v>66</v>
      </c>
      <c r="D10" s="46">
        <v>9</v>
      </c>
      <c r="E10" s="46">
        <v>0</v>
      </c>
      <c r="F10" s="48">
        <f>B10*0.5+C10*1+D10*2+E10*2.5</f>
        <v>94.5</v>
      </c>
      <c r="G10" s="2"/>
      <c r="H10" s="19" t="s">
        <v>4</v>
      </c>
      <c r="I10" s="46">
        <v>16</v>
      </c>
      <c r="J10" s="46">
        <v>46</v>
      </c>
      <c r="K10" s="46">
        <v>6</v>
      </c>
      <c r="L10" s="46">
        <v>0</v>
      </c>
      <c r="M10" s="6">
        <f>I10*0.5+J10*1+K10*2+L10*2.5</f>
        <v>66</v>
      </c>
      <c r="N10" s="9">
        <f>F20+F21+F22+M10</f>
        <v>268</v>
      </c>
      <c r="O10" s="19" t="s">
        <v>43</v>
      </c>
      <c r="P10" s="46">
        <v>20</v>
      </c>
      <c r="Q10" s="46">
        <v>36</v>
      </c>
      <c r="R10" s="46">
        <v>11</v>
      </c>
      <c r="S10" s="46">
        <v>0</v>
      </c>
      <c r="T10" s="6">
        <f>P10*0.5+Q10*1+R10*2+S10*2.5</f>
        <v>68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34</v>
      </c>
      <c r="C11" s="46">
        <v>61</v>
      </c>
      <c r="D11" s="46">
        <v>10</v>
      </c>
      <c r="E11" s="46">
        <v>2</v>
      </c>
      <c r="F11" s="6">
        <f t="shared" ref="F11:F22" si="0">B11*0.5+C11*1+D11*2+E11*2.5</f>
        <v>103</v>
      </c>
      <c r="G11" s="2"/>
      <c r="H11" s="19" t="s">
        <v>5</v>
      </c>
      <c r="I11" s="46">
        <v>20</v>
      </c>
      <c r="J11" s="46">
        <v>46</v>
      </c>
      <c r="K11" s="46">
        <v>9</v>
      </c>
      <c r="L11" s="46">
        <v>2</v>
      </c>
      <c r="M11" s="6">
        <f t="shared" ref="M11:M22" si="1">I11*0.5+J11*1+K11*2+L11*2.5</f>
        <v>79</v>
      </c>
      <c r="N11" s="9">
        <f>F21+F22+M10+M11</f>
        <v>291</v>
      </c>
      <c r="O11" s="19" t="s">
        <v>44</v>
      </c>
      <c r="P11" s="46">
        <v>22</v>
      </c>
      <c r="Q11" s="46">
        <v>40</v>
      </c>
      <c r="R11" s="46">
        <v>10</v>
      </c>
      <c r="S11" s="46">
        <v>1</v>
      </c>
      <c r="T11" s="6">
        <f t="shared" ref="T11:T21" si="2">P11*0.5+Q11*1+R11*2+S11*2.5</f>
        <v>73.5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27</v>
      </c>
      <c r="C12" s="46">
        <v>79</v>
      </c>
      <c r="D12" s="46">
        <v>12</v>
      </c>
      <c r="E12" s="46">
        <v>0</v>
      </c>
      <c r="F12" s="6">
        <f t="shared" si="0"/>
        <v>116.5</v>
      </c>
      <c r="G12" s="2"/>
      <c r="H12" s="19" t="s">
        <v>6</v>
      </c>
      <c r="I12" s="46">
        <v>26</v>
      </c>
      <c r="J12" s="46">
        <v>55</v>
      </c>
      <c r="K12" s="46">
        <v>8</v>
      </c>
      <c r="L12" s="46">
        <v>4</v>
      </c>
      <c r="M12" s="6">
        <f t="shared" si="1"/>
        <v>94</v>
      </c>
      <c r="N12" s="2">
        <f>F22+M10+M11+M12</f>
        <v>318.5</v>
      </c>
      <c r="O12" s="19" t="s">
        <v>32</v>
      </c>
      <c r="P12" s="46">
        <v>20</v>
      </c>
      <c r="Q12" s="46">
        <v>39</v>
      </c>
      <c r="R12" s="46">
        <v>8</v>
      </c>
      <c r="S12" s="46">
        <v>3</v>
      </c>
      <c r="T12" s="6">
        <f t="shared" si="2"/>
        <v>72.5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30</v>
      </c>
      <c r="C13" s="46">
        <v>55</v>
      </c>
      <c r="D13" s="46">
        <v>11</v>
      </c>
      <c r="E13" s="46">
        <v>1</v>
      </c>
      <c r="F13" s="6">
        <f t="shared" si="0"/>
        <v>94.5</v>
      </c>
      <c r="G13" s="2">
        <f>F10+F11+F12+F13</f>
        <v>408.5</v>
      </c>
      <c r="H13" s="19" t="s">
        <v>7</v>
      </c>
      <c r="I13" s="46">
        <v>17</v>
      </c>
      <c r="J13" s="46">
        <v>75</v>
      </c>
      <c r="K13" s="46">
        <v>10</v>
      </c>
      <c r="L13" s="46">
        <v>1</v>
      </c>
      <c r="M13" s="6">
        <f t="shared" si="1"/>
        <v>106</v>
      </c>
      <c r="N13" s="2">
        <f t="shared" ref="N13:N18" si="3">M10+M11+M12+M13</f>
        <v>345</v>
      </c>
      <c r="O13" s="19" t="s">
        <v>33</v>
      </c>
      <c r="P13" s="46">
        <v>18</v>
      </c>
      <c r="Q13" s="46">
        <v>45</v>
      </c>
      <c r="R13" s="46">
        <v>12</v>
      </c>
      <c r="S13" s="46">
        <v>1</v>
      </c>
      <c r="T13" s="6">
        <f t="shared" si="2"/>
        <v>80.5</v>
      </c>
      <c r="U13" s="2">
        <f t="shared" ref="U13:U21" si="4">T10+T11+T12+T13</f>
        <v>294.5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11</v>
      </c>
      <c r="C14" s="46">
        <v>58</v>
      </c>
      <c r="D14" s="46">
        <v>9</v>
      </c>
      <c r="E14" s="46">
        <v>2</v>
      </c>
      <c r="F14" s="6">
        <f t="shared" si="0"/>
        <v>86.5</v>
      </c>
      <c r="G14" s="2">
        <f t="shared" ref="G14:G19" si="5">F11+F12+F13+F14</f>
        <v>400.5</v>
      </c>
      <c r="H14" s="19" t="s">
        <v>9</v>
      </c>
      <c r="I14" s="46">
        <v>16</v>
      </c>
      <c r="J14" s="46">
        <v>71</v>
      </c>
      <c r="K14" s="46">
        <v>6</v>
      </c>
      <c r="L14" s="46">
        <v>0</v>
      </c>
      <c r="M14" s="6">
        <f t="shared" si="1"/>
        <v>91</v>
      </c>
      <c r="N14" s="2">
        <f t="shared" si="3"/>
        <v>370</v>
      </c>
      <c r="O14" s="19" t="s">
        <v>29</v>
      </c>
      <c r="P14" s="45">
        <v>15</v>
      </c>
      <c r="Q14" s="45">
        <v>38</v>
      </c>
      <c r="R14" s="45">
        <v>9</v>
      </c>
      <c r="S14" s="45">
        <v>2</v>
      </c>
      <c r="T14" s="6">
        <f t="shared" si="2"/>
        <v>68.5</v>
      </c>
      <c r="U14" s="2">
        <f t="shared" si="4"/>
        <v>295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20</v>
      </c>
      <c r="C15" s="46">
        <v>46</v>
      </c>
      <c r="D15" s="46">
        <v>10</v>
      </c>
      <c r="E15" s="46">
        <v>2</v>
      </c>
      <c r="F15" s="6">
        <f t="shared" si="0"/>
        <v>81</v>
      </c>
      <c r="G15" s="2">
        <f t="shared" si="5"/>
        <v>378.5</v>
      </c>
      <c r="H15" s="19" t="s">
        <v>12</v>
      </c>
      <c r="I15" s="46">
        <v>14</v>
      </c>
      <c r="J15" s="46">
        <v>60</v>
      </c>
      <c r="K15" s="46">
        <v>8</v>
      </c>
      <c r="L15" s="46">
        <v>1</v>
      </c>
      <c r="M15" s="6">
        <f t="shared" si="1"/>
        <v>85.5</v>
      </c>
      <c r="N15" s="2">
        <f t="shared" si="3"/>
        <v>376.5</v>
      </c>
      <c r="O15" s="18" t="s">
        <v>30</v>
      </c>
      <c r="P15" s="46">
        <v>31</v>
      </c>
      <c r="Q15" s="46">
        <v>46</v>
      </c>
      <c r="R15" s="46">
        <v>12</v>
      </c>
      <c r="S15" s="46">
        <v>0</v>
      </c>
      <c r="T15" s="6">
        <f t="shared" si="2"/>
        <v>85.5</v>
      </c>
      <c r="U15" s="2">
        <f t="shared" si="4"/>
        <v>307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14</v>
      </c>
      <c r="C16" s="46">
        <v>70</v>
      </c>
      <c r="D16" s="46">
        <v>14</v>
      </c>
      <c r="E16" s="46">
        <v>1</v>
      </c>
      <c r="F16" s="6">
        <f t="shared" si="0"/>
        <v>107.5</v>
      </c>
      <c r="G16" s="2">
        <f t="shared" si="5"/>
        <v>369.5</v>
      </c>
      <c r="H16" s="19" t="s">
        <v>15</v>
      </c>
      <c r="I16" s="46">
        <v>15</v>
      </c>
      <c r="J16" s="46">
        <v>57</v>
      </c>
      <c r="K16" s="46">
        <v>7</v>
      </c>
      <c r="L16" s="46">
        <v>1</v>
      </c>
      <c r="M16" s="6">
        <f t="shared" si="1"/>
        <v>81</v>
      </c>
      <c r="N16" s="2">
        <f t="shared" si="3"/>
        <v>363.5</v>
      </c>
      <c r="O16" s="19" t="s">
        <v>8</v>
      </c>
      <c r="P16" s="46">
        <v>30</v>
      </c>
      <c r="Q16" s="46">
        <v>54</v>
      </c>
      <c r="R16" s="46">
        <v>7</v>
      </c>
      <c r="S16" s="46">
        <v>2</v>
      </c>
      <c r="T16" s="6">
        <f t="shared" si="2"/>
        <v>88</v>
      </c>
      <c r="U16" s="2">
        <f t="shared" si="4"/>
        <v>322.5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26</v>
      </c>
      <c r="C17" s="46">
        <v>55</v>
      </c>
      <c r="D17" s="46">
        <v>14</v>
      </c>
      <c r="E17" s="46">
        <v>0</v>
      </c>
      <c r="F17" s="6">
        <f t="shared" si="0"/>
        <v>96</v>
      </c>
      <c r="G17" s="2">
        <f t="shared" si="5"/>
        <v>371</v>
      </c>
      <c r="H17" s="19" t="s">
        <v>18</v>
      </c>
      <c r="I17" s="46">
        <v>12</v>
      </c>
      <c r="J17" s="46">
        <v>33</v>
      </c>
      <c r="K17" s="46">
        <v>8</v>
      </c>
      <c r="L17" s="46">
        <v>0</v>
      </c>
      <c r="M17" s="6">
        <f t="shared" si="1"/>
        <v>55</v>
      </c>
      <c r="N17" s="2">
        <f t="shared" si="3"/>
        <v>312.5</v>
      </c>
      <c r="O17" s="19" t="s">
        <v>10</v>
      </c>
      <c r="P17" s="46">
        <v>37</v>
      </c>
      <c r="Q17" s="46">
        <v>61</v>
      </c>
      <c r="R17" s="46">
        <v>11</v>
      </c>
      <c r="S17" s="46">
        <v>3</v>
      </c>
      <c r="T17" s="6">
        <f t="shared" si="2"/>
        <v>109</v>
      </c>
      <c r="U17" s="2">
        <f t="shared" si="4"/>
        <v>351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20</v>
      </c>
      <c r="C18" s="46">
        <v>39</v>
      </c>
      <c r="D18" s="46">
        <v>5</v>
      </c>
      <c r="E18" s="46">
        <v>1</v>
      </c>
      <c r="F18" s="6">
        <f t="shared" si="0"/>
        <v>61.5</v>
      </c>
      <c r="G18" s="2">
        <f t="shared" si="5"/>
        <v>346</v>
      </c>
      <c r="H18" s="19" t="s">
        <v>20</v>
      </c>
      <c r="I18" s="46">
        <v>16</v>
      </c>
      <c r="J18" s="46">
        <v>37</v>
      </c>
      <c r="K18" s="46">
        <v>7</v>
      </c>
      <c r="L18" s="46">
        <v>2</v>
      </c>
      <c r="M18" s="6">
        <f t="shared" si="1"/>
        <v>64</v>
      </c>
      <c r="N18" s="2">
        <f t="shared" si="3"/>
        <v>285.5</v>
      </c>
      <c r="O18" s="19" t="s">
        <v>13</v>
      </c>
      <c r="P18" s="46">
        <v>27</v>
      </c>
      <c r="Q18" s="46">
        <v>56</v>
      </c>
      <c r="R18" s="46">
        <v>13</v>
      </c>
      <c r="S18" s="46">
        <v>2</v>
      </c>
      <c r="T18" s="6">
        <f t="shared" si="2"/>
        <v>100.5</v>
      </c>
      <c r="U18" s="2">
        <f t="shared" si="4"/>
        <v>383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22</v>
      </c>
      <c r="C19" s="47">
        <v>46</v>
      </c>
      <c r="D19" s="47">
        <v>10</v>
      </c>
      <c r="E19" s="47">
        <v>4</v>
      </c>
      <c r="F19" s="7">
        <f t="shared" si="0"/>
        <v>87</v>
      </c>
      <c r="G19" s="3">
        <f t="shared" si="5"/>
        <v>352</v>
      </c>
      <c r="H19" s="20" t="s">
        <v>22</v>
      </c>
      <c r="I19" s="45">
        <v>26</v>
      </c>
      <c r="J19" s="45">
        <v>45</v>
      </c>
      <c r="K19" s="45">
        <v>10</v>
      </c>
      <c r="L19" s="45">
        <v>2</v>
      </c>
      <c r="M19" s="6">
        <f t="shared" si="1"/>
        <v>83</v>
      </c>
      <c r="N19" s="2">
        <f>M16+M17+M18+M19</f>
        <v>283</v>
      </c>
      <c r="O19" s="19" t="s">
        <v>16</v>
      </c>
      <c r="P19" s="46">
        <v>23</v>
      </c>
      <c r="Q19" s="46">
        <v>65</v>
      </c>
      <c r="R19" s="46">
        <v>8</v>
      </c>
      <c r="S19" s="46">
        <v>1</v>
      </c>
      <c r="T19" s="6">
        <f t="shared" si="2"/>
        <v>95</v>
      </c>
      <c r="U19" s="2">
        <f t="shared" si="4"/>
        <v>392.5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10</v>
      </c>
      <c r="C20" s="45">
        <v>39</v>
      </c>
      <c r="D20" s="45">
        <v>6</v>
      </c>
      <c r="E20" s="45">
        <v>0</v>
      </c>
      <c r="F20" s="8">
        <f t="shared" si="0"/>
        <v>56</v>
      </c>
      <c r="G20" s="35"/>
      <c r="H20" s="19" t="s">
        <v>24</v>
      </c>
      <c r="I20" s="46">
        <v>19</v>
      </c>
      <c r="J20" s="46">
        <v>34</v>
      </c>
      <c r="K20" s="46">
        <v>4</v>
      </c>
      <c r="L20" s="46">
        <v>0</v>
      </c>
      <c r="M20" s="8">
        <f t="shared" si="1"/>
        <v>51.5</v>
      </c>
      <c r="N20" s="2">
        <f>M17+M18+M19+M20</f>
        <v>253.5</v>
      </c>
      <c r="O20" s="19" t="s">
        <v>45</v>
      </c>
      <c r="P20" s="45">
        <v>35</v>
      </c>
      <c r="Q20" s="45">
        <v>50</v>
      </c>
      <c r="R20" s="45">
        <v>9</v>
      </c>
      <c r="S20" s="45">
        <v>0</v>
      </c>
      <c r="T20" s="8">
        <f t="shared" si="2"/>
        <v>85.5</v>
      </c>
      <c r="U20" s="2">
        <f t="shared" si="4"/>
        <v>390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13</v>
      </c>
      <c r="C21" s="46">
        <v>41</v>
      </c>
      <c r="D21" s="46">
        <v>7</v>
      </c>
      <c r="E21" s="46">
        <v>2</v>
      </c>
      <c r="F21" s="6">
        <f t="shared" si="0"/>
        <v>66.5</v>
      </c>
      <c r="G21" s="36"/>
      <c r="H21" s="20" t="s">
        <v>25</v>
      </c>
      <c r="I21" s="46">
        <v>14</v>
      </c>
      <c r="J21" s="46">
        <v>51</v>
      </c>
      <c r="K21" s="46">
        <v>15</v>
      </c>
      <c r="L21" s="46">
        <v>2</v>
      </c>
      <c r="M21" s="6">
        <f t="shared" si="1"/>
        <v>93</v>
      </c>
      <c r="N21" s="2">
        <f>M18+M19+M20+M21</f>
        <v>291.5</v>
      </c>
      <c r="O21" s="21" t="s">
        <v>46</v>
      </c>
      <c r="P21" s="47">
        <v>21</v>
      </c>
      <c r="Q21" s="47">
        <v>43</v>
      </c>
      <c r="R21" s="47">
        <v>6</v>
      </c>
      <c r="S21" s="47">
        <v>0</v>
      </c>
      <c r="T21" s="7">
        <f t="shared" si="2"/>
        <v>65.5</v>
      </c>
      <c r="U21" s="3">
        <f t="shared" si="4"/>
        <v>346.5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48</v>
      </c>
      <c r="D22" s="46">
        <v>9</v>
      </c>
      <c r="E22" s="46">
        <v>2</v>
      </c>
      <c r="F22" s="6">
        <f t="shared" si="0"/>
        <v>79.5</v>
      </c>
      <c r="G22" s="2"/>
      <c r="H22" s="21" t="s">
        <v>26</v>
      </c>
      <c r="I22" s="47">
        <v>22</v>
      </c>
      <c r="J22" s="47">
        <v>44</v>
      </c>
      <c r="K22" s="47">
        <v>8</v>
      </c>
      <c r="L22" s="47">
        <v>0</v>
      </c>
      <c r="M22" s="6">
        <f t="shared" si="1"/>
        <v>71</v>
      </c>
      <c r="N22" s="3">
        <f>M19+M20+M21+M22</f>
        <v>298.5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408.5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376.5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392.5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80</v>
      </c>
      <c r="N24" s="57"/>
      <c r="O24" s="132"/>
      <c r="P24" s="133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CALLE 63  X CARRERA 24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0</v>
      </c>
      <c r="M6" s="146"/>
      <c r="N6" s="146"/>
      <c r="O6" s="12"/>
      <c r="P6" s="141" t="s">
        <v>58</v>
      </c>
      <c r="Q6" s="141"/>
      <c r="R6" s="141"/>
      <c r="S6" s="156">
        <f>'G-1'!S6:U6</f>
        <v>42417</v>
      </c>
      <c r="T6" s="156"/>
      <c r="U6" s="156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'G-1'!B10+'G-2'!B10+'G-4'!B10</f>
        <v>61</v>
      </c>
      <c r="C10" s="46">
        <f>'G-1'!C10+'G-2'!C10+'G-4'!C10</f>
        <v>125</v>
      </c>
      <c r="D10" s="46">
        <f>'G-1'!D10+'G-2'!D10+'G-4'!D10</f>
        <v>13</v>
      </c>
      <c r="E10" s="46">
        <f>'G-1'!E10+'G-2'!E10+'G-4'!E10</f>
        <v>1</v>
      </c>
      <c r="F10" s="6">
        <f t="shared" ref="F10:F22" si="0">B10*0.5+C10*1+D10*2+E10*2.5</f>
        <v>184</v>
      </c>
      <c r="G10" s="2"/>
      <c r="H10" s="19" t="s">
        <v>4</v>
      </c>
      <c r="I10" s="46">
        <f>'G-1'!I10+'G-2'!I10+'G-4'!I10</f>
        <v>30</v>
      </c>
      <c r="J10" s="46">
        <f>'G-1'!J10+'G-2'!J10+'G-4'!J10</f>
        <v>94</v>
      </c>
      <c r="K10" s="46">
        <f>'G-1'!K10+'G-2'!K10+'G-4'!K10</f>
        <v>11</v>
      </c>
      <c r="L10" s="46">
        <f>'G-1'!L10+'G-2'!L10+'G-4'!L10</f>
        <v>0</v>
      </c>
      <c r="M10" s="6">
        <f t="shared" ref="M10:M22" si="1">I10*0.5+J10*1+K10*2+L10*2.5</f>
        <v>131</v>
      </c>
      <c r="N10" s="9">
        <f>F20+F21+F22+M10</f>
        <v>507.5</v>
      </c>
      <c r="O10" s="19" t="s">
        <v>43</v>
      </c>
      <c r="P10" s="46">
        <f>'G-1'!P10+'G-2'!P10+'G-4'!P10</f>
        <v>30</v>
      </c>
      <c r="Q10" s="46">
        <f>'G-1'!Q10+'G-2'!Q10+'G-4'!Q10</f>
        <v>70</v>
      </c>
      <c r="R10" s="46">
        <f>'G-1'!R10+'G-2'!R10+'G-4'!R10</f>
        <v>16</v>
      </c>
      <c r="S10" s="46">
        <f>'G-1'!S10+'G-2'!S10+'G-4'!S10</f>
        <v>0</v>
      </c>
      <c r="T10" s="6">
        <f t="shared" ref="T10:T21" si="2">P10*0.5+Q10*1+R10*2+S10*2.5</f>
        <v>117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87</v>
      </c>
      <c r="C11" s="46">
        <f>'G-1'!C11+'G-2'!C11+'G-4'!C11</f>
        <v>139</v>
      </c>
      <c r="D11" s="46">
        <f>'G-1'!D11+'G-2'!D11+'G-4'!D11</f>
        <v>15</v>
      </c>
      <c r="E11" s="46">
        <f>'G-1'!E11+'G-2'!E11+'G-4'!E11</f>
        <v>5</v>
      </c>
      <c r="F11" s="6">
        <f t="shared" si="0"/>
        <v>225</v>
      </c>
      <c r="G11" s="2"/>
      <c r="H11" s="19" t="s">
        <v>5</v>
      </c>
      <c r="I11" s="46">
        <f>'G-1'!I11+'G-2'!I11+'G-4'!I11</f>
        <v>42</v>
      </c>
      <c r="J11" s="46">
        <f>'G-1'!J11+'G-2'!J11+'G-4'!J11</f>
        <v>89</v>
      </c>
      <c r="K11" s="46">
        <f>'G-1'!K11+'G-2'!K11+'G-4'!K11</f>
        <v>14</v>
      </c>
      <c r="L11" s="46">
        <f>'G-1'!L11+'G-2'!L11+'G-4'!L11</f>
        <v>3</v>
      </c>
      <c r="M11" s="6">
        <f t="shared" si="1"/>
        <v>145.5</v>
      </c>
      <c r="N11" s="9">
        <f>F21+F22+M10+M11</f>
        <v>546</v>
      </c>
      <c r="O11" s="19" t="s">
        <v>44</v>
      </c>
      <c r="P11" s="46">
        <f>'G-1'!P11+'G-2'!P11+'G-4'!P11</f>
        <v>36</v>
      </c>
      <c r="Q11" s="46">
        <f>'G-1'!Q11+'G-2'!Q11+'G-4'!Q11</f>
        <v>84</v>
      </c>
      <c r="R11" s="46">
        <f>'G-1'!R11+'G-2'!R11+'G-4'!R11</f>
        <v>15</v>
      </c>
      <c r="S11" s="46">
        <f>'G-1'!S11+'G-2'!S11+'G-4'!S11</f>
        <v>1</v>
      </c>
      <c r="T11" s="6">
        <f t="shared" si="2"/>
        <v>134.5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65</v>
      </c>
      <c r="C12" s="46">
        <f>'G-1'!C12+'G-2'!C12+'G-4'!C12</f>
        <v>139</v>
      </c>
      <c r="D12" s="46">
        <f>'G-1'!D12+'G-2'!D12+'G-4'!D12</f>
        <v>17</v>
      </c>
      <c r="E12" s="46">
        <f>'G-1'!E12+'G-2'!E12+'G-4'!E12</f>
        <v>0</v>
      </c>
      <c r="F12" s="6">
        <f t="shared" si="0"/>
        <v>205.5</v>
      </c>
      <c r="G12" s="2"/>
      <c r="H12" s="19" t="s">
        <v>6</v>
      </c>
      <c r="I12" s="46">
        <f>'G-1'!I12+'G-2'!I12+'G-4'!I12</f>
        <v>71</v>
      </c>
      <c r="J12" s="46">
        <f>'G-1'!J12+'G-2'!J12+'G-4'!J12</f>
        <v>121</v>
      </c>
      <c r="K12" s="46">
        <f>'G-1'!K12+'G-2'!K12+'G-4'!K12</f>
        <v>13</v>
      </c>
      <c r="L12" s="46">
        <f>'G-1'!L12+'G-2'!L12+'G-4'!L12</f>
        <v>4</v>
      </c>
      <c r="M12" s="6">
        <f t="shared" si="1"/>
        <v>192.5</v>
      </c>
      <c r="N12" s="2">
        <f>F22+M10+M11+M12</f>
        <v>607</v>
      </c>
      <c r="O12" s="19" t="s">
        <v>32</v>
      </c>
      <c r="P12" s="46">
        <f>'G-1'!P12+'G-2'!P12+'G-4'!P12</f>
        <v>44</v>
      </c>
      <c r="Q12" s="46">
        <f>'G-1'!Q12+'G-2'!Q12+'G-4'!Q12</f>
        <v>74</v>
      </c>
      <c r="R12" s="46">
        <f>'G-1'!R12+'G-2'!R12+'G-4'!R12</f>
        <v>15</v>
      </c>
      <c r="S12" s="46">
        <f>'G-1'!S12+'G-2'!S12+'G-4'!S12</f>
        <v>3</v>
      </c>
      <c r="T12" s="6">
        <f t="shared" si="2"/>
        <v>133.5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55</v>
      </c>
      <c r="C13" s="46">
        <f>'G-1'!C13+'G-2'!C13+'G-4'!C13</f>
        <v>100</v>
      </c>
      <c r="D13" s="46">
        <f>'G-1'!D13+'G-2'!D13+'G-4'!D13</f>
        <v>18</v>
      </c>
      <c r="E13" s="46">
        <f>'G-1'!E13+'G-2'!E13+'G-4'!E13</f>
        <v>1</v>
      </c>
      <c r="F13" s="6">
        <f t="shared" si="0"/>
        <v>166</v>
      </c>
      <c r="G13" s="2">
        <f t="shared" ref="G13:G19" si="3">F10+F11+F12+F13</f>
        <v>780.5</v>
      </c>
      <c r="H13" s="19" t="s">
        <v>7</v>
      </c>
      <c r="I13" s="46">
        <f>'G-1'!I13+'G-2'!I13+'G-4'!I13</f>
        <v>39</v>
      </c>
      <c r="J13" s="46">
        <f>'G-1'!J13+'G-2'!J13+'G-4'!J13</f>
        <v>127</v>
      </c>
      <c r="K13" s="46">
        <f>'G-1'!K13+'G-2'!K13+'G-4'!K13</f>
        <v>15</v>
      </c>
      <c r="L13" s="46">
        <f>'G-1'!L13+'G-2'!L13+'G-4'!L13</f>
        <v>1</v>
      </c>
      <c r="M13" s="6">
        <f t="shared" si="1"/>
        <v>179</v>
      </c>
      <c r="N13" s="2">
        <f t="shared" ref="N13:N18" si="4">M10+M11+M12+M13</f>
        <v>648</v>
      </c>
      <c r="O13" s="19" t="s">
        <v>33</v>
      </c>
      <c r="P13" s="46">
        <f>'G-1'!P13+'G-2'!P13+'G-4'!P13</f>
        <v>49</v>
      </c>
      <c r="Q13" s="46">
        <f>'G-1'!Q13+'G-2'!Q13+'G-4'!Q13</f>
        <v>90</v>
      </c>
      <c r="R13" s="46">
        <f>'G-1'!R13+'G-2'!R13+'G-4'!R13</f>
        <v>19</v>
      </c>
      <c r="S13" s="46">
        <f>'G-1'!S13+'G-2'!S13+'G-4'!S13</f>
        <v>1</v>
      </c>
      <c r="T13" s="6">
        <f t="shared" si="2"/>
        <v>155</v>
      </c>
      <c r="U13" s="2">
        <f t="shared" ref="U13:U21" si="5">T10+T11+T12+T13</f>
        <v>540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33</v>
      </c>
      <c r="C14" s="46">
        <f>'G-1'!C14+'G-2'!C14+'G-4'!C14</f>
        <v>107</v>
      </c>
      <c r="D14" s="46">
        <f>'G-1'!D14+'G-2'!D14+'G-4'!D14</f>
        <v>14</v>
      </c>
      <c r="E14" s="46">
        <f>'G-1'!E14+'G-2'!E14+'G-4'!E14</f>
        <v>5</v>
      </c>
      <c r="F14" s="6">
        <f t="shared" si="0"/>
        <v>164</v>
      </c>
      <c r="G14" s="2">
        <f t="shared" si="3"/>
        <v>760.5</v>
      </c>
      <c r="H14" s="19" t="s">
        <v>9</v>
      </c>
      <c r="I14" s="46">
        <f>'G-1'!I14+'G-2'!I14+'G-4'!I14</f>
        <v>34</v>
      </c>
      <c r="J14" s="46">
        <f>'G-1'!J14+'G-2'!J14+'G-4'!J14</f>
        <v>108</v>
      </c>
      <c r="K14" s="46">
        <f>'G-1'!K14+'G-2'!K14+'G-4'!K14</f>
        <v>11</v>
      </c>
      <c r="L14" s="46">
        <f>'G-1'!L14+'G-2'!L14+'G-4'!L14</f>
        <v>0</v>
      </c>
      <c r="M14" s="6">
        <f t="shared" si="1"/>
        <v>147</v>
      </c>
      <c r="N14" s="2">
        <f t="shared" si="4"/>
        <v>664</v>
      </c>
      <c r="O14" s="19" t="s">
        <v>29</v>
      </c>
      <c r="P14" s="46">
        <f>'G-1'!P14+'G-2'!P14+'G-4'!P14</f>
        <v>37</v>
      </c>
      <c r="Q14" s="46">
        <f>'G-1'!Q14+'G-2'!Q14+'G-4'!Q14</f>
        <v>76</v>
      </c>
      <c r="R14" s="46">
        <f>'G-1'!R14+'G-2'!R14+'G-4'!R14</f>
        <v>15</v>
      </c>
      <c r="S14" s="46">
        <f>'G-1'!S14+'G-2'!S14+'G-4'!S14</f>
        <v>3</v>
      </c>
      <c r="T14" s="6">
        <f t="shared" si="2"/>
        <v>132</v>
      </c>
      <c r="U14" s="2">
        <f t="shared" si="5"/>
        <v>555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50</v>
      </c>
      <c r="C15" s="46">
        <f>'G-1'!C15+'G-2'!C15+'G-4'!C15</f>
        <v>82</v>
      </c>
      <c r="D15" s="46">
        <f>'G-1'!D15+'G-2'!D15+'G-4'!D15</f>
        <v>19</v>
      </c>
      <c r="E15" s="46">
        <f>'G-1'!E15+'G-2'!E15+'G-4'!E15</f>
        <v>2</v>
      </c>
      <c r="F15" s="6">
        <f t="shared" si="0"/>
        <v>150</v>
      </c>
      <c r="G15" s="2">
        <f t="shared" si="3"/>
        <v>685.5</v>
      </c>
      <c r="H15" s="19" t="s">
        <v>12</v>
      </c>
      <c r="I15" s="46">
        <f>'G-1'!I15+'G-2'!I15+'G-4'!I15</f>
        <v>37</v>
      </c>
      <c r="J15" s="46">
        <f>'G-1'!J15+'G-2'!J15+'G-4'!J15</f>
        <v>103</v>
      </c>
      <c r="K15" s="46">
        <f>'G-1'!K15+'G-2'!K15+'G-4'!K15</f>
        <v>12</v>
      </c>
      <c r="L15" s="46">
        <f>'G-1'!L15+'G-2'!L15+'G-4'!L15</f>
        <v>1</v>
      </c>
      <c r="M15" s="6">
        <f t="shared" si="1"/>
        <v>148</v>
      </c>
      <c r="N15" s="2">
        <f t="shared" si="4"/>
        <v>666.5</v>
      </c>
      <c r="O15" s="18" t="s">
        <v>30</v>
      </c>
      <c r="P15" s="46">
        <f>'G-1'!P15+'G-2'!P15+'G-4'!P15</f>
        <v>65</v>
      </c>
      <c r="Q15" s="46">
        <f>'G-1'!Q15+'G-2'!Q15+'G-4'!Q15</f>
        <v>90</v>
      </c>
      <c r="R15" s="46">
        <f>'G-1'!R15+'G-2'!R15+'G-4'!R15</f>
        <v>16</v>
      </c>
      <c r="S15" s="46">
        <f>'G-1'!S15+'G-2'!S15+'G-4'!S15</f>
        <v>0</v>
      </c>
      <c r="T15" s="6">
        <f t="shared" si="2"/>
        <v>154.5</v>
      </c>
      <c r="U15" s="2">
        <f t="shared" si="5"/>
        <v>575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35</v>
      </c>
      <c r="C16" s="46">
        <f>'G-1'!C16+'G-2'!C16+'G-4'!C16</f>
        <v>107</v>
      </c>
      <c r="D16" s="46">
        <f>'G-1'!D16+'G-2'!D16+'G-4'!D16</f>
        <v>20</v>
      </c>
      <c r="E16" s="46">
        <f>'G-1'!E16+'G-2'!E16+'G-4'!E16</f>
        <v>2</v>
      </c>
      <c r="F16" s="6">
        <f t="shared" si="0"/>
        <v>169.5</v>
      </c>
      <c r="G16" s="2">
        <f t="shared" si="3"/>
        <v>649.5</v>
      </c>
      <c r="H16" s="19" t="s">
        <v>15</v>
      </c>
      <c r="I16" s="46">
        <f>'G-1'!I16+'G-2'!I16+'G-4'!I16</f>
        <v>36</v>
      </c>
      <c r="J16" s="46">
        <f>'G-1'!J16+'G-2'!J16+'G-4'!J16</f>
        <v>104</v>
      </c>
      <c r="K16" s="46">
        <f>'G-1'!K16+'G-2'!K16+'G-4'!K16</f>
        <v>12</v>
      </c>
      <c r="L16" s="46">
        <f>'G-1'!L16+'G-2'!L16+'G-4'!L16</f>
        <v>2</v>
      </c>
      <c r="M16" s="6">
        <f t="shared" si="1"/>
        <v>151</v>
      </c>
      <c r="N16" s="2">
        <f t="shared" si="4"/>
        <v>625</v>
      </c>
      <c r="O16" s="19" t="s">
        <v>8</v>
      </c>
      <c r="P16" s="46">
        <f>'G-1'!P16+'G-2'!P16+'G-4'!P16</f>
        <v>59</v>
      </c>
      <c r="Q16" s="46">
        <f>'G-1'!Q16+'G-2'!Q16+'G-4'!Q16</f>
        <v>102</v>
      </c>
      <c r="R16" s="46">
        <f>'G-1'!R16+'G-2'!R16+'G-4'!R16</f>
        <v>16</v>
      </c>
      <c r="S16" s="46">
        <f>'G-1'!S16+'G-2'!S16+'G-4'!S16</f>
        <v>2</v>
      </c>
      <c r="T16" s="6">
        <f t="shared" si="2"/>
        <v>168.5</v>
      </c>
      <c r="U16" s="2">
        <f t="shared" si="5"/>
        <v>610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51</v>
      </c>
      <c r="C17" s="46">
        <f>'G-1'!C17+'G-2'!C17+'G-4'!C17</f>
        <v>87</v>
      </c>
      <c r="D17" s="46">
        <f>'G-1'!D17+'G-2'!D17+'G-4'!D17</f>
        <v>22</v>
      </c>
      <c r="E17" s="46">
        <f>'G-1'!E17+'G-2'!E17+'G-4'!E17</f>
        <v>0</v>
      </c>
      <c r="F17" s="6">
        <f t="shared" si="0"/>
        <v>156.5</v>
      </c>
      <c r="G17" s="2">
        <f t="shared" si="3"/>
        <v>640</v>
      </c>
      <c r="H17" s="19" t="s">
        <v>18</v>
      </c>
      <c r="I17" s="46">
        <f>'G-1'!I17+'G-2'!I17+'G-4'!I17</f>
        <v>34</v>
      </c>
      <c r="J17" s="46">
        <f>'G-1'!J17+'G-2'!J17+'G-4'!J17</f>
        <v>84</v>
      </c>
      <c r="K17" s="46">
        <f>'G-1'!K17+'G-2'!K17+'G-4'!K17</f>
        <v>13</v>
      </c>
      <c r="L17" s="46">
        <f>'G-1'!L17+'G-2'!L17+'G-4'!L17</f>
        <v>0</v>
      </c>
      <c r="M17" s="6">
        <f t="shared" si="1"/>
        <v>127</v>
      </c>
      <c r="N17" s="2">
        <f t="shared" si="4"/>
        <v>573</v>
      </c>
      <c r="O17" s="19" t="s">
        <v>10</v>
      </c>
      <c r="P17" s="46">
        <f>'G-1'!P17+'G-2'!P17+'G-4'!P17</f>
        <v>66</v>
      </c>
      <c r="Q17" s="46">
        <f>'G-1'!Q17+'G-2'!Q17+'G-4'!Q17</f>
        <v>129</v>
      </c>
      <c r="R17" s="46">
        <f>'G-1'!R17+'G-2'!R17+'G-4'!R17</f>
        <v>18</v>
      </c>
      <c r="S17" s="46">
        <f>'G-1'!S17+'G-2'!S17+'G-4'!S17</f>
        <v>4</v>
      </c>
      <c r="T17" s="6">
        <f t="shared" si="2"/>
        <v>208</v>
      </c>
      <c r="U17" s="2">
        <f t="shared" si="5"/>
        <v>663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42</v>
      </c>
      <c r="C18" s="46">
        <f>'G-1'!C18+'G-2'!C18+'G-4'!C18</f>
        <v>73</v>
      </c>
      <c r="D18" s="46">
        <f>'G-1'!D18+'G-2'!D18+'G-4'!D18</f>
        <v>13</v>
      </c>
      <c r="E18" s="46">
        <f>'G-1'!E18+'G-2'!E18+'G-4'!E18</f>
        <v>3</v>
      </c>
      <c r="F18" s="6">
        <f t="shared" si="0"/>
        <v>127.5</v>
      </c>
      <c r="G18" s="2">
        <f t="shared" si="3"/>
        <v>603.5</v>
      </c>
      <c r="H18" s="19" t="s">
        <v>20</v>
      </c>
      <c r="I18" s="46">
        <f>'G-1'!I18+'G-2'!I18+'G-4'!I18</f>
        <v>39</v>
      </c>
      <c r="J18" s="46">
        <f>'G-1'!J18+'G-2'!J18+'G-4'!J18</f>
        <v>84</v>
      </c>
      <c r="K18" s="46">
        <f>'G-1'!K18+'G-2'!K18+'G-4'!K18</f>
        <v>13</v>
      </c>
      <c r="L18" s="46">
        <f>'G-1'!L18+'G-2'!L18+'G-4'!L18</f>
        <v>4</v>
      </c>
      <c r="M18" s="6">
        <f t="shared" si="1"/>
        <v>139.5</v>
      </c>
      <c r="N18" s="2">
        <f t="shared" si="4"/>
        <v>565.5</v>
      </c>
      <c r="O18" s="19" t="s">
        <v>13</v>
      </c>
      <c r="P18" s="46">
        <f>'G-1'!P18+'G-2'!P18+'G-4'!P18</f>
        <v>75</v>
      </c>
      <c r="Q18" s="46">
        <f>'G-1'!Q18+'G-2'!Q18+'G-4'!Q18</f>
        <v>98</v>
      </c>
      <c r="R18" s="46">
        <f>'G-1'!R18+'G-2'!R18+'G-4'!R18</f>
        <v>18</v>
      </c>
      <c r="S18" s="46">
        <f>'G-1'!S18+'G-2'!S18+'G-4'!S18</f>
        <v>4</v>
      </c>
      <c r="T18" s="6">
        <f t="shared" si="2"/>
        <v>181.5</v>
      </c>
      <c r="U18" s="2">
        <f t="shared" si="5"/>
        <v>712.5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46</v>
      </c>
      <c r="C19" s="47">
        <f>'G-1'!C19+'G-2'!C19+'G-4'!C19</f>
        <v>83</v>
      </c>
      <c r="D19" s="47">
        <f>'G-1'!D19+'G-2'!D19+'G-4'!D19</f>
        <v>15</v>
      </c>
      <c r="E19" s="47">
        <f>'G-1'!E19+'G-2'!E19+'G-4'!E19</f>
        <v>6</v>
      </c>
      <c r="F19" s="7">
        <f t="shared" si="0"/>
        <v>151</v>
      </c>
      <c r="G19" s="3">
        <f t="shared" si="3"/>
        <v>604.5</v>
      </c>
      <c r="H19" s="20" t="s">
        <v>22</v>
      </c>
      <c r="I19" s="46">
        <f>'G-1'!I19+'G-2'!I19+'G-4'!I19</f>
        <v>58</v>
      </c>
      <c r="J19" s="46">
        <f>'G-1'!J19+'G-2'!J19+'G-4'!J19</f>
        <v>86</v>
      </c>
      <c r="K19" s="46">
        <f>'G-1'!K19+'G-2'!K19+'G-4'!K19</f>
        <v>15</v>
      </c>
      <c r="L19" s="46">
        <f>'G-1'!L19+'G-2'!L19+'G-4'!L19</f>
        <v>4</v>
      </c>
      <c r="M19" s="6">
        <f t="shared" si="1"/>
        <v>155</v>
      </c>
      <c r="N19" s="2">
        <f>M16+M17+M18+M19</f>
        <v>572.5</v>
      </c>
      <c r="O19" s="19" t="s">
        <v>16</v>
      </c>
      <c r="P19" s="46">
        <f>'G-1'!P19+'G-2'!P19+'G-4'!P19</f>
        <v>65</v>
      </c>
      <c r="Q19" s="46">
        <f>'G-1'!Q19+'G-2'!Q19+'G-4'!Q19</f>
        <v>138</v>
      </c>
      <c r="R19" s="46">
        <f>'G-1'!R19+'G-2'!R19+'G-4'!R19</f>
        <v>14</v>
      </c>
      <c r="S19" s="46">
        <f>'G-1'!S19+'G-2'!S19+'G-4'!S19</f>
        <v>1</v>
      </c>
      <c r="T19" s="6">
        <f t="shared" si="2"/>
        <v>201</v>
      </c>
      <c r="U19" s="2">
        <f t="shared" si="5"/>
        <v>759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26</v>
      </c>
      <c r="C20" s="45">
        <f>'G-1'!C20+'G-2'!C20+'G-4'!C20</f>
        <v>66</v>
      </c>
      <c r="D20" s="45">
        <f>'G-1'!D20+'G-2'!D20+'G-4'!D20</f>
        <v>14</v>
      </c>
      <c r="E20" s="45">
        <f>'G-1'!E20+'G-2'!E20+'G-4'!E20</f>
        <v>0</v>
      </c>
      <c r="F20" s="8">
        <f t="shared" si="0"/>
        <v>107</v>
      </c>
      <c r="G20" s="35"/>
      <c r="H20" s="19" t="s">
        <v>24</v>
      </c>
      <c r="I20" s="46">
        <f>'G-1'!I20+'G-2'!I20+'G-4'!I20</f>
        <v>43</v>
      </c>
      <c r="J20" s="46">
        <f>'G-1'!J20+'G-2'!J20+'G-4'!J20</f>
        <v>81</v>
      </c>
      <c r="K20" s="46">
        <f>'G-1'!K20+'G-2'!K20+'G-4'!K20</f>
        <v>12</v>
      </c>
      <c r="L20" s="46">
        <f>'G-1'!L20+'G-2'!L20+'G-4'!L20</f>
        <v>1</v>
      </c>
      <c r="M20" s="8">
        <f t="shared" si="1"/>
        <v>129</v>
      </c>
      <c r="N20" s="2">
        <f>M17+M18+M19+M20</f>
        <v>550.5</v>
      </c>
      <c r="O20" s="19" t="s">
        <v>45</v>
      </c>
      <c r="P20" s="46">
        <f>'G-1'!P20+'G-2'!P20+'G-4'!P20</f>
        <v>89</v>
      </c>
      <c r="Q20" s="46">
        <f>'G-1'!Q20+'G-2'!Q20+'G-4'!Q20</f>
        <v>112</v>
      </c>
      <c r="R20" s="46">
        <f>'G-1'!R20+'G-2'!R20+'G-4'!R20</f>
        <v>16</v>
      </c>
      <c r="S20" s="46">
        <f>'G-1'!S20+'G-2'!S20+'G-4'!S20</f>
        <v>1</v>
      </c>
      <c r="T20" s="8">
        <f t="shared" si="2"/>
        <v>191</v>
      </c>
      <c r="U20" s="2">
        <f t="shared" si="5"/>
        <v>781.5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34</v>
      </c>
      <c r="C21" s="45">
        <f>'G-1'!C21+'G-2'!C21+'G-4'!C21</f>
        <v>75</v>
      </c>
      <c r="D21" s="45">
        <f>'G-1'!D21+'G-2'!D21+'G-4'!D21</f>
        <v>16</v>
      </c>
      <c r="E21" s="45">
        <f>'G-1'!E21+'G-2'!E21+'G-4'!E21</f>
        <v>3</v>
      </c>
      <c r="F21" s="6">
        <f t="shared" si="0"/>
        <v>131.5</v>
      </c>
      <c r="G21" s="36"/>
      <c r="H21" s="20" t="s">
        <v>25</v>
      </c>
      <c r="I21" s="46">
        <f>'G-1'!I21+'G-2'!I21+'G-4'!I21</f>
        <v>33</v>
      </c>
      <c r="J21" s="46">
        <f>'G-1'!J21+'G-2'!J21+'G-4'!J21</f>
        <v>91</v>
      </c>
      <c r="K21" s="46">
        <f>'G-1'!K21+'G-2'!K21+'G-4'!K21</f>
        <v>22</v>
      </c>
      <c r="L21" s="46">
        <f>'G-1'!L21+'G-2'!L21+'G-4'!L21</f>
        <v>4</v>
      </c>
      <c r="M21" s="6">
        <f t="shared" si="1"/>
        <v>161.5</v>
      </c>
      <c r="N21" s="2">
        <f>M18+M19+M20+M21</f>
        <v>585</v>
      </c>
      <c r="O21" s="21" t="s">
        <v>46</v>
      </c>
      <c r="P21" s="47">
        <f>'G-1'!P21+'G-2'!P21+'G-4'!P21</f>
        <v>59</v>
      </c>
      <c r="Q21" s="47">
        <f>'G-1'!Q21+'G-2'!Q21+'G-4'!Q21</f>
        <v>92</v>
      </c>
      <c r="R21" s="47">
        <f>'G-1'!R21+'G-2'!R21+'G-4'!R21</f>
        <v>11</v>
      </c>
      <c r="S21" s="47">
        <f>'G-1'!S21+'G-2'!S21+'G-4'!S21</f>
        <v>0</v>
      </c>
      <c r="T21" s="7">
        <f t="shared" si="2"/>
        <v>143.5</v>
      </c>
      <c r="U21" s="3">
        <f t="shared" si="5"/>
        <v>717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36</v>
      </c>
      <c r="C22" s="45">
        <f>'G-1'!C22+'G-2'!C22+'G-4'!C22</f>
        <v>85</v>
      </c>
      <c r="D22" s="45">
        <f>'G-1'!D22+'G-2'!D22+'G-4'!D22</f>
        <v>15</v>
      </c>
      <c r="E22" s="45">
        <f>'G-1'!E22+'G-2'!E22+'G-4'!E22</f>
        <v>2</v>
      </c>
      <c r="F22" s="6">
        <f t="shared" si="0"/>
        <v>138</v>
      </c>
      <c r="G22" s="2"/>
      <c r="H22" s="21" t="s">
        <v>26</v>
      </c>
      <c r="I22" s="46">
        <f>'G-1'!I22+'G-2'!I22+'G-4'!I22</f>
        <v>54</v>
      </c>
      <c r="J22" s="46">
        <f>'G-1'!J22+'G-2'!J22+'G-4'!J22</f>
        <v>96</v>
      </c>
      <c r="K22" s="46">
        <f>'G-1'!K22+'G-2'!K22+'G-4'!K22</f>
        <v>14</v>
      </c>
      <c r="L22" s="46">
        <f>'G-1'!L22+'G-2'!L22+'G-4'!L22</f>
        <v>5</v>
      </c>
      <c r="M22" s="6">
        <f t="shared" si="1"/>
        <v>163.5</v>
      </c>
      <c r="N22" s="3">
        <f>M19+M20+M21+M22</f>
        <v>609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780.5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666.5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781.5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80</v>
      </c>
      <c r="N24" s="57"/>
      <c r="O24" s="132"/>
      <c r="P24" s="133"/>
      <c r="Q24" s="52" t="s">
        <v>73</v>
      </c>
      <c r="R24" s="55"/>
      <c r="S24" s="55"/>
      <c r="T24" s="56" t="s">
        <v>70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30" sqref="L3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113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60" t="str">
        <f>'G-1'!D5</f>
        <v>CALLE 63  X CARRERA 24</v>
      </c>
      <c r="D5" s="160"/>
      <c r="E5" s="160"/>
      <c r="F5" s="78"/>
      <c r="G5" s="79"/>
      <c r="H5" s="70" t="s">
        <v>53</v>
      </c>
      <c r="I5" s="161">
        <f>'G-1'!L5</f>
        <v>0</v>
      </c>
      <c r="J5" s="161"/>
    </row>
    <row r="6" spans="1:10" x14ac:dyDescent="0.2">
      <c r="A6" s="141" t="s">
        <v>114</v>
      </c>
      <c r="B6" s="141"/>
      <c r="C6" s="162" t="s">
        <v>153</v>
      </c>
      <c r="D6" s="162"/>
      <c r="E6" s="162"/>
      <c r="F6" s="78"/>
      <c r="G6" s="79"/>
      <c r="H6" s="70" t="s">
        <v>58</v>
      </c>
      <c r="I6" s="163">
        <f>'G-1'!S6</f>
        <v>42417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115</v>
      </c>
      <c r="B8" s="167" t="s">
        <v>116</v>
      </c>
      <c r="C8" s="165" t="s">
        <v>117</v>
      </c>
      <c r="D8" s="16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69" t="s">
        <v>123</v>
      </c>
      <c r="J8" s="171" t="s">
        <v>124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125</v>
      </c>
      <c r="B10" s="176">
        <v>1</v>
      </c>
      <c r="C10" s="89"/>
      <c r="D10" s="90" t="s">
        <v>126</v>
      </c>
      <c r="E10" s="50">
        <v>7</v>
      </c>
      <c r="F10" s="50">
        <v>11</v>
      </c>
      <c r="G10" s="50">
        <v>3</v>
      </c>
      <c r="H10" s="50">
        <v>1</v>
      </c>
      <c r="I10" s="50">
        <f>E10*0.5+F10+G10*2+H10*2.5</f>
        <v>23</v>
      </c>
      <c r="J10" s="91">
        <f>IF(I10=0,"0,00",I10/SUM(I10:I12)*100)</f>
        <v>42.990654205607477</v>
      </c>
    </row>
    <row r="11" spans="1:10" x14ac:dyDescent="0.2">
      <c r="A11" s="174"/>
      <c r="B11" s="177"/>
      <c r="C11" s="89" t="s">
        <v>127</v>
      </c>
      <c r="D11" s="92" t="s">
        <v>128</v>
      </c>
      <c r="E11" s="93">
        <v>19</v>
      </c>
      <c r="F11" s="93">
        <v>21</v>
      </c>
      <c r="G11" s="93">
        <v>0</v>
      </c>
      <c r="H11" s="93">
        <v>0</v>
      </c>
      <c r="I11" s="93">
        <f t="shared" ref="I11:I45" si="0">E11*0.5+F11+G11*2+H11*2.5</f>
        <v>30.5</v>
      </c>
      <c r="J11" s="94">
        <f>IF(I11=0,"0,00",I11/SUM(I10:I12)*100)</f>
        <v>57.009345794392516</v>
      </c>
    </row>
    <row r="12" spans="1:10" x14ac:dyDescent="0.2">
      <c r="A12" s="174"/>
      <c r="B12" s="177"/>
      <c r="C12" s="95" t="s">
        <v>137</v>
      </c>
      <c r="D12" s="96" t="s">
        <v>129</v>
      </c>
      <c r="E12" s="49">
        <v>0</v>
      </c>
      <c r="F12" s="49">
        <v>0</v>
      </c>
      <c r="G12" s="49">
        <v>0</v>
      </c>
      <c r="H12" s="49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4"/>
      <c r="B13" s="177"/>
      <c r="C13" s="99"/>
      <c r="D13" s="90" t="s">
        <v>126</v>
      </c>
      <c r="E13" s="50">
        <v>4</v>
      </c>
      <c r="F13" s="50">
        <v>36</v>
      </c>
      <c r="G13" s="50">
        <v>2</v>
      </c>
      <c r="H13" s="50">
        <v>6</v>
      </c>
      <c r="I13" s="50">
        <f t="shared" si="0"/>
        <v>57</v>
      </c>
      <c r="J13" s="91">
        <f>IF(I13=0,"0,00",I13/SUM(I13:I15)*100)</f>
        <v>58.461538461538467</v>
      </c>
    </row>
    <row r="14" spans="1:10" x14ac:dyDescent="0.2">
      <c r="A14" s="174"/>
      <c r="B14" s="177"/>
      <c r="C14" s="89" t="s">
        <v>130</v>
      </c>
      <c r="D14" s="92" t="s">
        <v>128</v>
      </c>
      <c r="E14" s="93">
        <v>15</v>
      </c>
      <c r="F14" s="93">
        <v>29</v>
      </c>
      <c r="G14" s="93">
        <v>2</v>
      </c>
      <c r="H14" s="93">
        <v>0</v>
      </c>
      <c r="I14" s="93">
        <f t="shared" si="0"/>
        <v>40.5</v>
      </c>
      <c r="J14" s="94">
        <f>IF(I14=0,"0,00",I14/SUM(I13:I15)*100)</f>
        <v>41.53846153846154</v>
      </c>
    </row>
    <row r="15" spans="1:10" x14ac:dyDescent="0.2">
      <c r="A15" s="174"/>
      <c r="B15" s="177"/>
      <c r="C15" s="95" t="s">
        <v>138</v>
      </c>
      <c r="D15" s="96" t="s">
        <v>129</v>
      </c>
      <c r="E15" s="49">
        <v>0</v>
      </c>
      <c r="F15" s="49">
        <v>0</v>
      </c>
      <c r="G15" s="49">
        <v>0</v>
      </c>
      <c r="H15" s="49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4"/>
      <c r="B16" s="177"/>
      <c r="C16" s="99"/>
      <c r="D16" s="90" t="s">
        <v>126</v>
      </c>
      <c r="E16" s="50">
        <v>18</v>
      </c>
      <c r="F16" s="50">
        <v>25</v>
      </c>
      <c r="G16" s="50">
        <v>2</v>
      </c>
      <c r="H16" s="50">
        <v>0</v>
      </c>
      <c r="I16" s="50">
        <f t="shared" si="0"/>
        <v>38</v>
      </c>
      <c r="J16" s="91">
        <f>IF(I16=0,"0,00",I16/SUM(I16:I18)*100)</f>
        <v>33.480176211453745</v>
      </c>
    </row>
    <row r="17" spans="1:10" x14ac:dyDescent="0.2">
      <c r="A17" s="174"/>
      <c r="B17" s="177"/>
      <c r="C17" s="89" t="s">
        <v>131</v>
      </c>
      <c r="D17" s="92" t="s">
        <v>128</v>
      </c>
      <c r="E17" s="93">
        <v>50</v>
      </c>
      <c r="F17" s="93">
        <v>48</v>
      </c>
      <c r="G17" s="93">
        <v>0</v>
      </c>
      <c r="H17" s="93">
        <v>1</v>
      </c>
      <c r="I17" s="93">
        <f t="shared" si="0"/>
        <v>75.5</v>
      </c>
      <c r="J17" s="94">
        <f>IF(I17=0,"0,00",I17/SUM(I16:I18)*100)</f>
        <v>66.519823788546248</v>
      </c>
    </row>
    <row r="18" spans="1:10" x14ac:dyDescent="0.2">
      <c r="A18" s="175"/>
      <c r="B18" s="178"/>
      <c r="C18" s="100" t="s">
        <v>139</v>
      </c>
      <c r="D18" s="96" t="s">
        <v>129</v>
      </c>
      <c r="E18" s="49">
        <v>0</v>
      </c>
      <c r="F18" s="49">
        <v>0</v>
      </c>
      <c r="G18" s="49">
        <v>0</v>
      </c>
      <c r="H18" s="49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3" t="s">
        <v>132</v>
      </c>
      <c r="B19" s="176">
        <v>1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4"/>
      <c r="B20" s="177"/>
      <c r="C20" s="89" t="s">
        <v>127</v>
      </c>
      <c r="D20" s="92" t="s">
        <v>128</v>
      </c>
      <c r="E20" s="93">
        <v>11</v>
      </c>
      <c r="F20" s="93">
        <v>30</v>
      </c>
      <c r="G20" s="93">
        <v>0</v>
      </c>
      <c r="H20" s="93">
        <v>0</v>
      </c>
      <c r="I20" s="93">
        <f t="shared" si="0"/>
        <v>35.5</v>
      </c>
      <c r="J20" s="94">
        <f>IF(I20=0,"0,00",I20/SUM(I19:I21)*100)</f>
        <v>62.280701754385973</v>
      </c>
    </row>
    <row r="21" spans="1:10" x14ac:dyDescent="0.2">
      <c r="A21" s="174"/>
      <c r="B21" s="177"/>
      <c r="C21" s="95" t="s">
        <v>140</v>
      </c>
      <c r="D21" s="96" t="s">
        <v>129</v>
      </c>
      <c r="E21" s="49">
        <v>1</v>
      </c>
      <c r="F21" s="49">
        <v>3</v>
      </c>
      <c r="G21" s="49">
        <v>9</v>
      </c>
      <c r="H21" s="49">
        <v>0</v>
      </c>
      <c r="I21" s="97">
        <f t="shared" si="0"/>
        <v>21.5</v>
      </c>
      <c r="J21" s="98">
        <f>IF(I21=0,"0,00",I21/SUM(I19:I21)*100)</f>
        <v>37.719298245614034</v>
      </c>
    </row>
    <row r="22" spans="1:10" x14ac:dyDescent="0.2">
      <c r="A22" s="174"/>
      <c r="B22" s="177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4"/>
      <c r="B23" s="177"/>
      <c r="C23" s="89" t="s">
        <v>130</v>
      </c>
      <c r="D23" s="92" t="s">
        <v>128</v>
      </c>
      <c r="E23" s="93">
        <v>31</v>
      </c>
      <c r="F23" s="93">
        <v>24</v>
      </c>
      <c r="G23" s="93">
        <v>0</v>
      </c>
      <c r="H23" s="93">
        <v>0</v>
      </c>
      <c r="I23" s="93">
        <f t="shared" si="0"/>
        <v>39.5</v>
      </c>
      <c r="J23" s="94">
        <f>IF(I23=0,"0,00",I23/SUM(I22:I24)*100)</f>
        <v>62.204724409448822</v>
      </c>
    </row>
    <row r="24" spans="1:10" x14ac:dyDescent="0.2">
      <c r="A24" s="174"/>
      <c r="B24" s="177"/>
      <c r="C24" s="95" t="s">
        <v>141</v>
      </c>
      <c r="D24" s="96" t="s">
        <v>129</v>
      </c>
      <c r="E24" s="49">
        <v>1</v>
      </c>
      <c r="F24" s="49">
        <v>3</v>
      </c>
      <c r="G24" s="49">
        <v>9</v>
      </c>
      <c r="H24" s="49">
        <v>1</v>
      </c>
      <c r="I24" s="97">
        <f t="shared" si="0"/>
        <v>24</v>
      </c>
      <c r="J24" s="98">
        <f>IF(I24=0,"0,00",I24/SUM(I22:I24)*100)</f>
        <v>37.795275590551178</v>
      </c>
    </row>
    <row r="25" spans="1:10" x14ac:dyDescent="0.2">
      <c r="A25" s="174"/>
      <c r="B25" s="177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4"/>
      <c r="B26" s="177"/>
      <c r="C26" s="89" t="s">
        <v>131</v>
      </c>
      <c r="D26" s="92" t="s">
        <v>128</v>
      </c>
      <c r="E26" s="93">
        <v>19</v>
      </c>
      <c r="F26" s="93">
        <v>34</v>
      </c>
      <c r="G26" s="93">
        <v>0</v>
      </c>
      <c r="H26" s="93">
        <v>0</v>
      </c>
      <c r="I26" s="93">
        <f t="shared" si="0"/>
        <v>43.5</v>
      </c>
      <c r="J26" s="94">
        <f>IF(I26=0,"0,00",I26/SUM(I25:I27)*100)</f>
        <v>62.142857142857146</v>
      </c>
    </row>
    <row r="27" spans="1:10" x14ac:dyDescent="0.2">
      <c r="A27" s="175"/>
      <c r="B27" s="178"/>
      <c r="C27" s="100" t="s">
        <v>142</v>
      </c>
      <c r="D27" s="96" t="s">
        <v>129</v>
      </c>
      <c r="E27" s="49">
        <v>5</v>
      </c>
      <c r="F27" s="49">
        <v>4</v>
      </c>
      <c r="G27" s="49">
        <v>10</v>
      </c>
      <c r="H27" s="49">
        <v>0</v>
      </c>
      <c r="I27" s="97">
        <f t="shared" si="0"/>
        <v>26.5</v>
      </c>
      <c r="J27" s="98">
        <f>IF(I27=0,"0,00",I27/SUM(I25:I27)*100)</f>
        <v>37.857142857142854</v>
      </c>
    </row>
    <row r="28" spans="1:10" x14ac:dyDescent="0.2">
      <c r="A28" s="173" t="s">
        <v>133</v>
      </c>
      <c r="B28" s="17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134</v>
      </c>
      <c r="B37" s="176">
        <v>2</v>
      </c>
      <c r="C37" s="101"/>
      <c r="D37" s="90" t="s">
        <v>126</v>
      </c>
      <c r="E37" s="50">
        <v>3</v>
      </c>
      <c r="F37" s="50">
        <v>2</v>
      </c>
      <c r="G37" s="50">
        <v>0</v>
      </c>
      <c r="H37" s="50">
        <v>0</v>
      </c>
      <c r="I37" s="50">
        <f t="shared" si="0"/>
        <v>3.5</v>
      </c>
      <c r="J37" s="91">
        <f>IF(I37=0,"0,00",I37/SUM(I37:I39)*100)</f>
        <v>2.0114942528735633</v>
      </c>
    </row>
    <row r="38" spans="1:10" x14ac:dyDescent="0.2">
      <c r="A38" s="174"/>
      <c r="B38" s="177"/>
      <c r="C38" s="89" t="s">
        <v>127</v>
      </c>
      <c r="D38" s="92" t="s">
        <v>128</v>
      </c>
      <c r="E38" s="93">
        <v>30</v>
      </c>
      <c r="F38" s="93">
        <v>87</v>
      </c>
      <c r="G38" s="93">
        <v>26</v>
      </c>
      <c r="H38" s="93">
        <v>5</v>
      </c>
      <c r="I38" s="93">
        <f t="shared" si="0"/>
        <v>166.5</v>
      </c>
      <c r="J38" s="94">
        <f>IF(I38=0,"0,00",I38/SUM(I37:I39)*100)</f>
        <v>95.689655172413794</v>
      </c>
    </row>
    <row r="39" spans="1:10" x14ac:dyDescent="0.2">
      <c r="A39" s="174"/>
      <c r="B39" s="177"/>
      <c r="C39" s="95" t="s">
        <v>146</v>
      </c>
      <c r="D39" s="96" t="s">
        <v>129</v>
      </c>
      <c r="E39" s="49">
        <v>4</v>
      </c>
      <c r="F39" s="49">
        <v>2</v>
      </c>
      <c r="G39" s="49">
        <v>0</v>
      </c>
      <c r="H39" s="49">
        <v>0</v>
      </c>
      <c r="I39" s="97">
        <f t="shared" si="0"/>
        <v>4</v>
      </c>
      <c r="J39" s="98">
        <f>IF(I39=0,"0,00",I39/SUM(I37:I39)*100)</f>
        <v>2.2988505747126435</v>
      </c>
    </row>
    <row r="40" spans="1:10" x14ac:dyDescent="0.2">
      <c r="A40" s="174"/>
      <c r="B40" s="177"/>
      <c r="C40" s="99"/>
      <c r="D40" s="90" t="s">
        <v>126</v>
      </c>
      <c r="E40" s="50">
        <v>2</v>
      </c>
      <c r="F40" s="50">
        <v>1</v>
      </c>
      <c r="G40" s="50">
        <v>0</v>
      </c>
      <c r="H40" s="50">
        <v>1</v>
      </c>
      <c r="I40" s="50">
        <f t="shared" si="0"/>
        <v>4.5</v>
      </c>
      <c r="J40" s="91">
        <f>IF(I40=0,"0,00",I40/SUM(I40:I42)*100)</f>
        <v>2.7439024390243905</v>
      </c>
    </row>
    <row r="41" spans="1:10" x14ac:dyDescent="0.2">
      <c r="A41" s="174"/>
      <c r="B41" s="177"/>
      <c r="C41" s="89" t="s">
        <v>130</v>
      </c>
      <c r="D41" s="92" t="s">
        <v>128</v>
      </c>
      <c r="E41" s="93">
        <v>34</v>
      </c>
      <c r="F41" s="93">
        <v>90</v>
      </c>
      <c r="G41" s="93">
        <v>23</v>
      </c>
      <c r="H41" s="93">
        <v>1</v>
      </c>
      <c r="I41" s="93">
        <f t="shared" si="0"/>
        <v>155.5</v>
      </c>
      <c r="J41" s="94">
        <f>IF(I41=0,"0,00",I41/SUM(I40:I42)*100)</f>
        <v>94.817073170731703</v>
      </c>
    </row>
    <row r="42" spans="1:10" x14ac:dyDescent="0.2">
      <c r="A42" s="174"/>
      <c r="B42" s="177"/>
      <c r="C42" s="95" t="s">
        <v>147</v>
      </c>
      <c r="D42" s="96" t="s">
        <v>129</v>
      </c>
      <c r="E42" s="49">
        <v>0</v>
      </c>
      <c r="F42" s="49">
        <v>4</v>
      </c>
      <c r="G42" s="49">
        <v>0</v>
      </c>
      <c r="H42" s="49">
        <v>0</v>
      </c>
      <c r="I42" s="97">
        <f t="shared" si="0"/>
        <v>4</v>
      </c>
      <c r="J42" s="98">
        <f>IF(I42=0,"0,00",I42/SUM(I40:I42)*100)</f>
        <v>2.4390243902439024</v>
      </c>
    </row>
    <row r="43" spans="1:10" x14ac:dyDescent="0.2">
      <c r="A43" s="174"/>
      <c r="B43" s="177"/>
      <c r="C43" s="99"/>
      <c r="D43" s="90" t="s">
        <v>126</v>
      </c>
      <c r="E43" s="50">
        <v>5</v>
      </c>
      <c r="F43" s="50">
        <v>3</v>
      </c>
      <c r="G43" s="50">
        <v>0</v>
      </c>
      <c r="H43" s="50">
        <v>0</v>
      </c>
      <c r="I43" s="50">
        <f t="shared" si="0"/>
        <v>5.5</v>
      </c>
      <c r="J43" s="91">
        <f>IF(I43=0,"0,00",I43/SUM(I43:I45)*100)</f>
        <v>3.6423841059602649</v>
      </c>
    </row>
    <row r="44" spans="1:10" x14ac:dyDescent="0.2">
      <c r="A44" s="174"/>
      <c r="B44" s="177"/>
      <c r="C44" s="89" t="s">
        <v>131</v>
      </c>
      <c r="D44" s="92" t="s">
        <v>128</v>
      </c>
      <c r="E44" s="93">
        <v>51</v>
      </c>
      <c r="F44" s="93">
        <v>85</v>
      </c>
      <c r="G44" s="93">
        <v>15</v>
      </c>
      <c r="H44" s="93">
        <v>0</v>
      </c>
      <c r="I44" s="93">
        <f t="shared" si="0"/>
        <v>140.5</v>
      </c>
      <c r="J44" s="94">
        <f>IF(I44=0,"0,00",I44/SUM(I43:I45)*100)</f>
        <v>93.046357615894038</v>
      </c>
    </row>
    <row r="45" spans="1:10" x14ac:dyDescent="0.2">
      <c r="A45" s="175"/>
      <c r="B45" s="178"/>
      <c r="C45" s="100" t="s">
        <v>148</v>
      </c>
      <c r="D45" s="96" t="s">
        <v>129</v>
      </c>
      <c r="E45" s="49">
        <v>0</v>
      </c>
      <c r="F45" s="49">
        <v>5</v>
      </c>
      <c r="G45" s="49">
        <v>0</v>
      </c>
      <c r="H45" s="49">
        <v>0</v>
      </c>
      <c r="I45" s="102">
        <f t="shared" si="0"/>
        <v>5</v>
      </c>
      <c r="J45" s="98">
        <f>IF(I45=0,"0,00",I45/SUM(I43:I45)*100)</f>
        <v>3.3112582781456954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L8" sqref="L8:N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95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96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97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98</v>
      </c>
      <c r="B8" s="181"/>
      <c r="C8" s="182" t="s">
        <v>99</v>
      </c>
      <c r="D8" s="182"/>
      <c r="E8" s="182"/>
      <c r="F8" s="182"/>
      <c r="G8" s="182"/>
      <c r="H8" s="182"/>
      <c r="I8" s="59"/>
      <c r="J8" s="59"/>
      <c r="K8" s="59"/>
      <c r="L8" s="181" t="s">
        <v>100</v>
      </c>
      <c r="M8" s="181"/>
      <c r="N8" s="181"/>
      <c r="O8" s="182" t="str">
        <f>'G-1'!D5</f>
        <v>CALLE 63  X CARRERA 24</v>
      </c>
      <c r="P8" s="182"/>
      <c r="Q8" s="182"/>
      <c r="R8" s="182"/>
      <c r="S8" s="182"/>
      <c r="T8" s="59"/>
      <c r="U8" s="59"/>
      <c r="V8" s="181" t="s">
        <v>101</v>
      </c>
      <c r="W8" s="181"/>
      <c r="X8" s="181"/>
      <c r="Y8" s="182">
        <f>'G-1'!L5</f>
        <v>0</v>
      </c>
      <c r="Z8" s="182"/>
      <c r="AA8" s="182"/>
      <c r="AB8" s="59"/>
      <c r="AC8" s="59"/>
      <c r="AD8" s="59"/>
      <c r="AE8" s="59"/>
      <c r="AF8" s="59"/>
      <c r="AG8" s="59"/>
      <c r="AH8" s="181" t="s">
        <v>102</v>
      </c>
      <c r="AI8" s="181"/>
      <c r="AJ8" s="185">
        <f>'G-1'!S6</f>
        <v>42417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135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136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164.5</v>
      </c>
      <c r="AV12" s="64">
        <f t="shared" si="0"/>
        <v>158.5</v>
      </c>
      <c r="AW12" s="64">
        <f t="shared" si="0"/>
        <v>132.5</v>
      </c>
      <c r="AX12" s="64">
        <f t="shared" si="0"/>
        <v>121.5</v>
      </c>
      <c r="AY12" s="64">
        <f t="shared" si="0"/>
        <v>116.5</v>
      </c>
      <c r="AZ12" s="64">
        <f t="shared" si="0"/>
        <v>117</v>
      </c>
      <c r="BA12" s="64">
        <f t="shared" si="0"/>
        <v>122.5</v>
      </c>
      <c r="BB12" s="64"/>
      <c r="BC12" s="64"/>
      <c r="BD12" s="64"/>
      <c r="BE12" s="64">
        <f t="shared" ref="BE12:BQ12" si="1">P14</f>
        <v>128.5</v>
      </c>
      <c r="BF12" s="64">
        <f t="shared" si="1"/>
        <v>142</v>
      </c>
      <c r="BG12" s="64">
        <f t="shared" si="1"/>
        <v>173</v>
      </c>
      <c r="BH12" s="64">
        <f t="shared" si="1"/>
        <v>186.5</v>
      </c>
      <c r="BI12" s="64">
        <f t="shared" si="1"/>
        <v>180.5</v>
      </c>
      <c r="BJ12" s="64">
        <f t="shared" si="1"/>
        <v>176</v>
      </c>
      <c r="BK12" s="64">
        <f t="shared" si="1"/>
        <v>147.5</v>
      </c>
      <c r="BL12" s="64">
        <f t="shared" si="1"/>
        <v>143</v>
      </c>
      <c r="BM12" s="64">
        <f t="shared" si="1"/>
        <v>141</v>
      </c>
      <c r="BN12" s="64">
        <f t="shared" si="1"/>
        <v>135</v>
      </c>
      <c r="BO12" s="64">
        <f t="shared" si="1"/>
        <v>153.5</v>
      </c>
      <c r="BP12" s="64">
        <f t="shared" si="1"/>
        <v>156</v>
      </c>
      <c r="BQ12" s="64">
        <f t="shared" si="1"/>
        <v>184.5</v>
      </c>
      <c r="BR12" s="64"/>
      <c r="BS12" s="64"/>
      <c r="BT12" s="64"/>
      <c r="BU12" s="64">
        <f t="shared" ref="BU12:CC12" si="2">AG14</f>
        <v>146</v>
      </c>
      <c r="BV12" s="64">
        <f t="shared" si="2"/>
        <v>151</v>
      </c>
      <c r="BW12" s="64">
        <f t="shared" si="2"/>
        <v>157.5</v>
      </c>
      <c r="BX12" s="64">
        <f t="shared" si="2"/>
        <v>166</v>
      </c>
      <c r="BY12" s="64">
        <f t="shared" si="2"/>
        <v>180</v>
      </c>
      <c r="BZ12" s="64">
        <f t="shared" si="2"/>
        <v>185.5</v>
      </c>
      <c r="CA12" s="64">
        <f t="shared" si="2"/>
        <v>210.5</v>
      </c>
      <c r="CB12" s="64">
        <f t="shared" si="2"/>
        <v>231</v>
      </c>
      <c r="CC12" s="64">
        <f t="shared" si="2"/>
        <v>222.5</v>
      </c>
    </row>
    <row r="13" spans="1:81" ht="16.5" customHeight="1" x14ac:dyDescent="0.2">
      <c r="A13" s="67" t="s">
        <v>105</v>
      </c>
      <c r="B13" s="116">
        <f>'G-1'!F10</f>
        <v>35.5</v>
      </c>
      <c r="C13" s="116">
        <f>'G-1'!F11</f>
        <v>53</v>
      </c>
      <c r="D13" s="116">
        <f>'G-1'!F12</f>
        <v>42</v>
      </c>
      <c r="E13" s="116">
        <f>'G-1'!F13</f>
        <v>34</v>
      </c>
      <c r="F13" s="116">
        <f>'G-1'!F14</f>
        <v>29.5</v>
      </c>
      <c r="G13" s="116">
        <f>'G-1'!F15</f>
        <v>27</v>
      </c>
      <c r="H13" s="116">
        <f>'G-1'!F16</f>
        <v>31</v>
      </c>
      <c r="I13" s="116">
        <f>'G-1'!F17</f>
        <v>29</v>
      </c>
      <c r="J13" s="116">
        <f>'G-1'!F18</f>
        <v>30</v>
      </c>
      <c r="K13" s="116">
        <f>'G-1'!F19</f>
        <v>32.5</v>
      </c>
      <c r="L13" s="117"/>
      <c r="M13" s="116">
        <f>'G-1'!F20</f>
        <v>28.5</v>
      </c>
      <c r="N13" s="116">
        <f>'G-1'!F21</f>
        <v>34.5</v>
      </c>
      <c r="O13" s="116">
        <f>'G-1'!F22</f>
        <v>29.5</v>
      </c>
      <c r="P13" s="116">
        <f>'G-1'!M10</f>
        <v>36</v>
      </c>
      <c r="Q13" s="116">
        <f>'G-1'!M11</f>
        <v>42</v>
      </c>
      <c r="R13" s="116">
        <f>'G-1'!M12</f>
        <v>65.5</v>
      </c>
      <c r="S13" s="116">
        <f>'G-1'!M13</f>
        <v>43</v>
      </c>
      <c r="T13" s="116">
        <f>'G-1'!M14</f>
        <v>30</v>
      </c>
      <c r="U13" s="116">
        <f>'G-1'!M15</f>
        <v>37.5</v>
      </c>
      <c r="V13" s="116">
        <f>'G-1'!M16</f>
        <v>37</v>
      </c>
      <c r="W13" s="116">
        <f>'G-1'!M17</f>
        <v>38.5</v>
      </c>
      <c r="X13" s="116">
        <f>'G-1'!M18</f>
        <v>28</v>
      </c>
      <c r="Y13" s="116">
        <f>'G-1'!M19</f>
        <v>31.5</v>
      </c>
      <c r="Z13" s="116">
        <f>'G-1'!M20</f>
        <v>55.5</v>
      </c>
      <c r="AA13" s="116">
        <f>'G-1'!M21</f>
        <v>41</v>
      </c>
      <c r="AB13" s="116">
        <f>'G-1'!M22</f>
        <v>56.5</v>
      </c>
      <c r="AC13" s="117"/>
      <c r="AD13" s="116">
        <f>'G-1'!T10</f>
        <v>32</v>
      </c>
      <c r="AE13" s="116">
        <f>'G-1'!T11</f>
        <v>35</v>
      </c>
      <c r="AF13" s="116">
        <f>'G-1'!T12</f>
        <v>36.5</v>
      </c>
      <c r="AG13" s="116">
        <f>'G-1'!T13</f>
        <v>42.5</v>
      </c>
      <c r="AH13" s="116">
        <f>'G-1'!T14</f>
        <v>37</v>
      </c>
      <c r="AI13" s="116">
        <f>'G-1'!T15</f>
        <v>41.5</v>
      </c>
      <c r="AJ13" s="116">
        <f>'G-1'!T16</f>
        <v>45</v>
      </c>
      <c r="AK13" s="116">
        <f>'G-1'!T17</f>
        <v>56.5</v>
      </c>
      <c r="AL13" s="116">
        <f>'G-1'!T18</f>
        <v>42.5</v>
      </c>
      <c r="AM13" s="116">
        <f>'G-1'!T19</f>
        <v>66.5</v>
      </c>
      <c r="AN13" s="116">
        <f>'G-1'!T20</f>
        <v>65.5</v>
      </c>
      <c r="AO13" s="116">
        <f>'G-1'!T21</f>
        <v>48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164.5</v>
      </c>
      <c r="F14" s="116">
        <f t="shared" ref="F14:K14" si="3">C13+D13+E13+F13</f>
        <v>158.5</v>
      </c>
      <c r="G14" s="116">
        <f t="shared" si="3"/>
        <v>132.5</v>
      </c>
      <c r="H14" s="116">
        <f t="shared" si="3"/>
        <v>121.5</v>
      </c>
      <c r="I14" s="116">
        <f t="shared" si="3"/>
        <v>116.5</v>
      </c>
      <c r="J14" s="116">
        <f t="shared" si="3"/>
        <v>117</v>
      </c>
      <c r="K14" s="116">
        <f t="shared" si="3"/>
        <v>122.5</v>
      </c>
      <c r="L14" s="117"/>
      <c r="M14" s="116"/>
      <c r="N14" s="116"/>
      <c r="O14" s="116"/>
      <c r="P14" s="116">
        <f>M13+N13+O13+P13</f>
        <v>128.5</v>
      </c>
      <c r="Q14" s="116">
        <f t="shared" ref="Q14:AB14" si="4">N13+O13+P13+Q13</f>
        <v>142</v>
      </c>
      <c r="R14" s="116">
        <f t="shared" si="4"/>
        <v>173</v>
      </c>
      <c r="S14" s="116">
        <f t="shared" si="4"/>
        <v>186.5</v>
      </c>
      <c r="T14" s="116">
        <f t="shared" si="4"/>
        <v>180.5</v>
      </c>
      <c r="U14" s="116">
        <f t="shared" si="4"/>
        <v>176</v>
      </c>
      <c r="V14" s="116">
        <f t="shared" si="4"/>
        <v>147.5</v>
      </c>
      <c r="W14" s="116">
        <f t="shared" si="4"/>
        <v>143</v>
      </c>
      <c r="X14" s="116">
        <f t="shared" si="4"/>
        <v>141</v>
      </c>
      <c r="Y14" s="116">
        <f t="shared" si="4"/>
        <v>135</v>
      </c>
      <c r="Z14" s="116">
        <f t="shared" si="4"/>
        <v>153.5</v>
      </c>
      <c r="AA14" s="116">
        <f t="shared" si="4"/>
        <v>156</v>
      </c>
      <c r="AB14" s="116">
        <f t="shared" si="4"/>
        <v>184.5</v>
      </c>
      <c r="AC14" s="117"/>
      <c r="AD14" s="116"/>
      <c r="AE14" s="116"/>
      <c r="AF14" s="116"/>
      <c r="AG14" s="116">
        <f>AD13+AE13+AF13+AG13</f>
        <v>146</v>
      </c>
      <c r="AH14" s="116">
        <f t="shared" ref="AH14:AO14" si="5">AE13+AF13+AG13+AH13</f>
        <v>151</v>
      </c>
      <c r="AI14" s="116">
        <f t="shared" si="5"/>
        <v>157.5</v>
      </c>
      <c r="AJ14" s="116">
        <f t="shared" si="5"/>
        <v>166</v>
      </c>
      <c r="AK14" s="116">
        <f t="shared" si="5"/>
        <v>180</v>
      </c>
      <c r="AL14" s="116">
        <f t="shared" si="5"/>
        <v>185.5</v>
      </c>
      <c r="AM14" s="116">
        <f t="shared" si="5"/>
        <v>210.5</v>
      </c>
      <c r="AN14" s="116">
        <f t="shared" si="5"/>
        <v>231</v>
      </c>
      <c r="AO14" s="116">
        <f t="shared" si="5"/>
        <v>222.5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0.42990654205607476</v>
      </c>
      <c r="E15" s="119"/>
      <c r="F15" s="119" t="s">
        <v>109</v>
      </c>
      <c r="G15" s="120">
        <f>DIRECCIONALIDAD!J11/100</f>
        <v>0.57009345794392519</v>
      </c>
      <c r="H15" s="119"/>
      <c r="I15" s="119" t="s">
        <v>110</v>
      </c>
      <c r="J15" s="120">
        <f>DIRECCIONALIDAD!J12/100</f>
        <v>0</v>
      </c>
      <c r="K15" s="121"/>
      <c r="L15" s="115"/>
      <c r="M15" s="118"/>
      <c r="N15" s="119"/>
      <c r="O15" s="119" t="s">
        <v>108</v>
      </c>
      <c r="P15" s="120">
        <f>DIRECCIONALIDAD!J13/100</f>
        <v>0.58461538461538465</v>
      </c>
      <c r="Q15" s="119"/>
      <c r="R15" s="119"/>
      <c r="S15" s="119"/>
      <c r="T15" s="119" t="s">
        <v>109</v>
      </c>
      <c r="U15" s="120">
        <f>DIRECCIONALIDAD!J14/100</f>
        <v>0.41538461538461541</v>
      </c>
      <c r="V15" s="119"/>
      <c r="W15" s="119"/>
      <c r="X15" s="119"/>
      <c r="Y15" s="119" t="s">
        <v>110</v>
      </c>
      <c r="Z15" s="120">
        <f>DIRECCIONALIDAD!J15/100</f>
        <v>0</v>
      </c>
      <c r="AA15" s="119"/>
      <c r="AB15" s="121"/>
      <c r="AC15" s="115"/>
      <c r="AD15" s="118"/>
      <c r="AE15" s="119" t="s">
        <v>108</v>
      </c>
      <c r="AF15" s="120">
        <f>DIRECCIONALIDAD!J16/100</f>
        <v>0.33480176211453744</v>
      </c>
      <c r="AG15" s="119"/>
      <c r="AH15" s="119"/>
      <c r="AI15" s="119"/>
      <c r="AJ15" s="119" t="s">
        <v>109</v>
      </c>
      <c r="AK15" s="120">
        <f>DIRECCIONALIDAD!J17/100</f>
        <v>0.66519823788546251</v>
      </c>
      <c r="AL15" s="119"/>
      <c r="AM15" s="119"/>
      <c r="AN15" s="119" t="s">
        <v>110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104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54</v>
      </c>
      <c r="C17" s="116">
        <f>'G-2'!F11</f>
        <v>69</v>
      </c>
      <c r="D17" s="116">
        <f>'G-2'!F12</f>
        <v>47</v>
      </c>
      <c r="E17" s="116">
        <f>'G-2'!F13</f>
        <v>37.5</v>
      </c>
      <c r="F17" s="116">
        <f>'G-2'!F14</f>
        <v>48</v>
      </c>
      <c r="G17" s="116">
        <f>'G-2'!F15</f>
        <v>42</v>
      </c>
      <c r="H17" s="116">
        <f>'G-2'!F16</f>
        <v>31</v>
      </c>
      <c r="I17" s="116">
        <f>'G-2'!F17</f>
        <v>31.5</v>
      </c>
      <c r="J17" s="116">
        <f>'G-2'!F18</f>
        <v>36</v>
      </c>
      <c r="K17" s="116">
        <f>'G-2'!F19</f>
        <v>31.5</v>
      </c>
      <c r="L17" s="117"/>
      <c r="M17" s="116">
        <f>'G-2'!F20</f>
        <v>22.5</v>
      </c>
      <c r="N17" s="116">
        <f>'G-2'!F21</f>
        <v>30.5</v>
      </c>
      <c r="O17" s="116">
        <f>'G-2'!F22</f>
        <v>29</v>
      </c>
      <c r="P17" s="116">
        <f>'G-2'!M10</f>
        <v>29</v>
      </c>
      <c r="Q17" s="116">
        <f>'G-2'!M11</f>
        <v>24.5</v>
      </c>
      <c r="R17" s="116">
        <f>'G-2'!M12</f>
        <v>33</v>
      </c>
      <c r="S17" s="116">
        <f>'G-2'!M13</f>
        <v>30</v>
      </c>
      <c r="T17" s="116">
        <f>'G-2'!M14</f>
        <v>26</v>
      </c>
      <c r="U17" s="116">
        <f>'G-2'!M15</f>
        <v>25</v>
      </c>
      <c r="V17" s="116">
        <f>'G-2'!M16</f>
        <v>33</v>
      </c>
      <c r="W17" s="116">
        <f>'G-2'!M17</f>
        <v>33.5</v>
      </c>
      <c r="X17" s="116">
        <f>'G-2'!M18</f>
        <v>47.5</v>
      </c>
      <c r="Y17" s="116">
        <f>'G-2'!M19</f>
        <v>40.5</v>
      </c>
      <c r="Z17" s="116">
        <f>'G-2'!M20</f>
        <v>22</v>
      </c>
      <c r="AA17" s="116">
        <f>'G-2'!M21</f>
        <v>27.5</v>
      </c>
      <c r="AB17" s="116">
        <f>'G-2'!M22</f>
        <v>36</v>
      </c>
      <c r="AC17" s="117"/>
      <c r="AD17" s="116">
        <f>'G-2'!T10</f>
        <v>17</v>
      </c>
      <c r="AE17" s="116">
        <f>'G-2'!T11</f>
        <v>26</v>
      </c>
      <c r="AF17" s="116">
        <f>'G-2'!T12</f>
        <v>24.5</v>
      </c>
      <c r="AG17" s="116">
        <f>'G-2'!T13</f>
        <v>32</v>
      </c>
      <c r="AH17" s="116">
        <f>'G-2'!T14</f>
        <v>26.5</v>
      </c>
      <c r="AI17" s="116">
        <f>'G-2'!T15</f>
        <v>27.5</v>
      </c>
      <c r="AJ17" s="116">
        <f>'G-2'!T16</f>
        <v>35.5</v>
      </c>
      <c r="AK17" s="116">
        <f>'G-2'!T17</f>
        <v>42.5</v>
      </c>
      <c r="AL17" s="116">
        <f>'G-2'!T18</f>
        <v>38.5</v>
      </c>
      <c r="AM17" s="116">
        <f>'G-2'!T19</f>
        <v>39.5</v>
      </c>
      <c r="AN17" s="116">
        <f>'G-2'!T20</f>
        <v>40</v>
      </c>
      <c r="AO17" s="116">
        <f>'G-2'!T21</f>
        <v>30</v>
      </c>
      <c r="AP17" s="68"/>
      <c r="AQ17" s="68"/>
      <c r="AR17" s="68"/>
      <c r="AS17" s="68"/>
      <c r="AT17" s="68"/>
      <c r="AU17" s="68">
        <f t="shared" ref="AU17:BA17" si="6">E18</f>
        <v>207.5</v>
      </c>
      <c r="AV17" s="68">
        <f t="shared" si="6"/>
        <v>201.5</v>
      </c>
      <c r="AW17" s="68">
        <f t="shared" si="6"/>
        <v>174.5</v>
      </c>
      <c r="AX17" s="68">
        <f t="shared" si="6"/>
        <v>158.5</v>
      </c>
      <c r="AY17" s="68">
        <f t="shared" si="6"/>
        <v>152.5</v>
      </c>
      <c r="AZ17" s="68">
        <f t="shared" si="6"/>
        <v>140.5</v>
      </c>
      <c r="BA17" s="68">
        <f t="shared" si="6"/>
        <v>130</v>
      </c>
      <c r="BB17" s="68"/>
      <c r="BC17" s="68"/>
      <c r="BD17" s="68"/>
      <c r="BE17" s="68">
        <f t="shared" ref="BE17:BQ17" si="7">P18</f>
        <v>111</v>
      </c>
      <c r="BF17" s="68">
        <f t="shared" si="7"/>
        <v>113</v>
      </c>
      <c r="BG17" s="68">
        <f t="shared" si="7"/>
        <v>115.5</v>
      </c>
      <c r="BH17" s="68">
        <f t="shared" si="7"/>
        <v>116.5</v>
      </c>
      <c r="BI17" s="68">
        <f t="shared" si="7"/>
        <v>113.5</v>
      </c>
      <c r="BJ17" s="68">
        <f t="shared" si="7"/>
        <v>114</v>
      </c>
      <c r="BK17" s="68">
        <f t="shared" si="7"/>
        <v>114</v>
      </c>
      <c r="BL17" s="68">
        <f t="shared" si="7"/>
        <v>117.5</v>
      </c>
      <c r="BM17" s="68">
        <f t="shared" si="7"/>
        <v>139</v>
      </c>
      <c r="BN17" s="68">
        <f t="shared" si="7"/>
        <v>154.5</v>
      </c>
      <c r="BO17" s="68">
        <f t="shared" si="7"/>
        <v>143.5</v>
      </c>
      <c r="BP17" s="68">
        <f t="shared" si="7"/>
        <v>137.5</v>
      </c>
      <c r="BQ17" s="68">
        <f t="shared" si="7"/>
        <v>126</v>
      </c>
      <c r="BR17" s="68"/>
      <c r="BS17" s="68"/>
      <c r="BT17" s="68"/>
      <c r="BU17" s="68">
        <f t="shared" ref="BU17:CC17" si="8">AG18</f>
        <v>99.5</v>
      </c>
      <c r="BV17" s="68">
        <f t="shared" si="8"/>
        <v>109</v>
      </c>
      <c r="BW17" s="68">
        <f t="shared" si="8"/>
        <v>110.5</v>
      </c>
      <c r="BX17" s="68">
        <f t="shared" si="8"/>
        <v>121.5</v>
      </c>
      <c r="BY17" s="68">
        <f t="shared" si="8"/>
        <v>132</v>
      </c>
      <c r="BZ17" s="68">
        <f t="shared" si="8"/>
        <v>144</v>
      </c>
      <c r="CA17" s="68">
        <f t="shared" si="8"/>
        <v>156</v>
      </c>
      <c r="CB17" s="68">
        <f t="shared" si="8"/>
        <v>160.5</v>
      </c>
      <c r="CC17" s="68">
        <f t="shared" si="8"/>
        <v>148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207.5</v>
      </c>
      <c r="F18" s="116">
        <f t="shared" ref="F18:K18" si="9">C17+D17+E17+F17</f>
        <v>201.5</v>
      </c>
      <c r="G18" s="116">
        <f t="shared" si="9"/>
        <v>174.5</v>
      </c>
      <c r="H18" s="116">
        <f t="shared" si="9"/>
        <v>158.5</v>
      </c>
      <c r="I18" s="116">
        <f t="shared" si="9"/>
        <v>152.5</v>
      </c>
      <c r="J18" s="116">
        <f t="shared" si="9"/>
        <v>140.5</v>
      </c>
      <c r="K18" s="116">
        <f t="shared" si="9"/>
        <v>130</v>
      </c>
      <c r="L18" s="117"/>
      <c r="M18" s="116"/>
      <c r="N18" s="116"/>
      <c r="O18" s="116"/>
      <c r="P18" s="116">
        <f>M17+N17+O17+P17</f>
        <v>111</v>
      </c>
      <c r="Q18" s="116">
        <f t="shared" ref="Q18:AB18" si="10">N17+O17+P17+Q17</f>
        <v>113</v>
      </c>
      <c r="R18" s="116">
        <f t="shared" si="10"/>
        <v>115.5</v>
      </c>
      <c r="S18" s="116">
        <f t="shared" si="10"/>
        <v>116.5</v>
      </c>
      <c r="T18" s="116">
        <f t="shared" si="10"/>
        <v>113.5</v>
      </c>
      <c r="U18" s="116">
        <f t="shared" si="10"/>
        <v>114</v>
      </c>
      <c r="V18" s="116">
        <f t="shared" si="10"/>
        <v>114</v>
      </c>
      <c r="W18" s="116">
        <f t="shared" si="10"/>
        <v>117.5</v>
      </c>
      <c r="X18" s="116">
        <f t="shared" si="10"/>
        <v>139</v>
      </c>
      <c r="Y18" s="116">
        <f t="shared" si="10"/>
        <v>154.5</v>
      </c>
      <c r="Z18" s="116">
        <f t="shared" si="10"/>
        <v>143.5</v>
      </c>
      <c r="AA18" s="116">
        <f t="shared" si="10"/>
        <v>137.5</v>
      </c>
      <c r="AB18" s="116">
        <f t="shared" si="10"/>
        <v>126</v>
      </c>
      <c r="AC18" s="117"/>
      <c r="AD18" s="116"/>
      <c r="AE18" s="116"/>
      <c r="AF18" s="116"/>
      <c r="AG18" s="116">
        <f>AD17+AE17+AF17+AG17</f>
        <v>99.5</v>
      </c>
      <c r="AH18" s="116">
        <f t="shared" ref="AH18:AO18" si="11">AE17+AF17+AG17+AH17</f>
        <v>109</v>
      </c>
      <c r="AI18" s="116">
        <f t="shared" si="11"/>
        <v>110.5</v>
      </c>
      <c r="AJ18" s="116">
        <f t="shared" si="11"/>
        <v>121.5</v>
      </c>
      <c r="AK18" s="116">
        <f t="shared" si="11"/>
        <v>132</v>
      </c>
      <c r="AL18" s="116">
        <f t="shared" si="11"/>
        <v>144</v>
      </c>
      <c r="AM18" s="116">
        <f t="shared" si="11"/>
        <v>156</v>
      </c>
      <c r="AN18" s="116">
        <f t="shared" si="11"/>
        <v>160.5</v>
      </c>
      <c r="AO18" s="116">
        <f t="shared" si="11"/>
        <v>148</v>
      </c>
      <c r="AP18" s="68"/>
      <c r="AQ18" s="68"/>
      <c r="AR18" s="68"/>
      <c r="AS18" s="68"/>
      <c r="AT18" s="68"/>
      <c r="AU18" s="68">
        <f t="shared" ref="AU18:BA18" si="12">E26</f>
        <v>408.5</v>
      </c>
      <c r="AV18" s="68">
        <f t="shared" si="12"/>
        <v>400.5</v>
      </c>
      <c r="AW18" s="68">
        <f t="shared" si="12"/>
        <v>378.5</v>
      </c>
      <c r="AX18" s="68">
        <f t="shared" si="12"/>
        <v>369.5</v>
      </c>
      <c r="AY18" s="68">
        <f t="shared" si="12"/>
        <v>371</v>
      </c>
      <c r="AZ18" s="68">
        <f t="shared" si="12"/>
        <v>346</v>
      </c>
      <c r="BA18" s="68">
        <f t="shared" si="12"/>
        <v>352</v>
      </c>
      <c r="BB18" s="68"/>
      <c r="BC18" s="68"/>
      <c r="BD18" s="68"/>
      <c r="BE18" s="68">
        <f t="shared" ref="BE18:BQ18" si="13">P26</f>
        <v>268</v>
      </c>
      <c r="BF18" s="68">
        <f t="shared" si="13"/>
        <v>291</v>
      </c>
      <c r="BG18" s="68">
        <f t="shared" si="13"/>
        <v>318.5</v>
      </c>
      <c r="BH18" s="68">
        <f t="shared" si="13"/>
        <v>345</v>
      </c>
      <c r="BI18" s="68">
        <f t="shared" si="13"/>
        <v>370</v>
      </c>
      <c r="BJ18" s="68">
        <f t="shared" si="13"/>
        <v>376.5</v>
      </c>
      <c r="BK18" s="68">
        <f t="shared" si="13"/>
        <v>363.5</v>
      </c>
      <c r="BL18" s="68">
        <f t="shared" si="13"/>
        <v>312.5</v>
      </c>
      <c r="BM18" s="68">
        <f t="shared" si="13"/>
        <v>285.5</v>
      </c>
      <c r="BN18" s="68">
        <f t="shared" si="13"/>
        <v>283</v>
      </c>
      <c r="BO18" s="68">
        <f t="shared" si="13"/>
        <v>253.5</v>
      </c>
      <c r="BP18" s="68">
        <f t="shared" si="13"/>
        <v>291.5</v>
      </c>
      <c r="BQ18" s="68">
        <f t="shared" si="13"/>
        <v>298.5</v>
      </c>
      <c r="BR18" s="68"/>
      <c r="BS18" s="68"/>
      <c r="BT18" s="68"/>
      <c r="BU18" s="68">
        <f t="shared" ref="BU18:CC18" si="14">AG26</f>
        <v>294.5</v>
      </c>
      <c r="BV18" s="68">
        <f t="shared" si="14"/>
        <v>295</v>
      </c>
      <c r="BW18" s="68">
        <f t="shared" si="14"/>
        <v>307</v>
      </c>
      <c r="BX18" s="68">
        <f t="shared" si="14"/>
        <v>322.5</v>
      </c>
      <c r="BY18" s="68">
        <f t="shared" si="14"/>
        <v>351</v>
      </c>
      <c r="BZ18" s="68">
        <f t="shared" si="14"/>
        <v>383</v>
      </c>
      <c r="CA18" s="68">
        <f t="shared" si="14"/>
        <v>392.5</v>
      </c>
      <c r="CB18" s="68">
        <f t="shared" si="14"/>
        <v>390</v>
      </c>
      <c r="CC18" s="68">
        <f t="shared" si="14"/>
        <v>346.5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</v>
      </c>
      <c r="E19" s="119"/>
      <c r="F19" s="119" t="s">
        <v>109</v>
      </c>
      <c r="G19" s="120">
        <f>DIRECCIONALIDAD!J20/100</f>
        <v>0.6228070175438597</v>
      </c>
      <c r="H19" s="119"/>
      <c r="I19" s="119" t="s">
        <v>110</v>
      </c>
      <c r="J19" s="120">
        <f>DIRECCIONALIDAD!J21/100</f>
        <v>0.37719298245614036</v>
      </c>
      <c r="K19" s="121"/>
      <c r="L19" s="115"/>
      <c r="M19" s="118"/>
      <c r="N19" s="119"/>
      <c r="O19" s="119" t="s">
        <v>108</v>
      </c>
      <c r="P19" s="120">
        <f>DIRECCIONALIDAD!J22/100</f>
        <v>0</v>
      </c>
      <c r="Q19" s="119"/>
      <c r="R19" s="119"/>
      <c r="S19" s="119"/>
      <c r="T19" s="119" t="s">
        <v>109</v>
      </c>
      <c r="U19" s="120">
        <f>DIRECCIONALIDAD!J23/100</f>
        <v>0.62204724409448819</v>
      </c>
      <c r="V19" s="119"/>
      <c r="W19" s="119"/>
      <c r="X19" s="119"/>
      <c r="Y19" s="119" t="s">
        <v>110</v>
      </c>
      <c r="Z19" s="120">
        <f>DIRECCIONALIDAD!J24/100</f>
        <v>0.37795275590551181</v>
      </c>
      <c r="AA19" s="119"/>
      <c r="AB19" s="121"/>
      <c r="AC19" s="115"/>
      <c r="AD19" s="118"/>
      <c r="AE19" s="119" t="s">
        <v>108</v>
      </c>
      <c r="AF19" s="120">
        <f>DIRECCIONALIDAD!J25/100</f>
        <v>0</v>
      </c>
      <c r="AG19" s="119"/>
      <c r="AH19" s="119"/>
      <c r="AI19" s="119"/>
      <c r="AJ19" s="119" t="s">
        <v>109</v>
      </c>
      <c r="AK19" s="120">
        <f>DIRECCIONALIDAD!J26/100</f>
        <v>0.62142857142857144</v>
      </c>
      <c r="AL19" s="119"/>
      <c r="AM19" s="119"/>
      <c r="AN19" s="119" t="s">
        <v>110</v>
      </c>
      <c r="AO19" s="122">
        <f>DIRECCIONALIDAD!J27/100</f>
        <v>0.37857142857142856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104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780.5</v>
      </c>
      <c r="AV20" s="59">
        <f t="shared" si="18"/>
        <v>760.5</v>
      </c>
      <c r="AW20" s="59">
        <f t="shared" si="18"/>
        <v>685.5</v>
      </c>
      <c r="AX20" s="59">
        <f t="shared" si="18"/>
        <v>649.5</v>
      </c>
      <c r="AY20" s="59">
        <f t="shared" si="18"/>
        <v>640</v>
      </c>
      <c r="AZ20" s="59">
        <f t="shared" si="18"/>
        <v>603.5</v>
      </c>
      <c r="BA20" s="59">
        <f t="shared" si="18"/>
        <v>604.5</v>
      </c>
      <c r="BB20" s="59"/>
      <c r="BC20" s="59"/>
      <c r="BD20" s="59"/>
      <c r="BE20" s="59">
        <f t="shared" ref="BE20:BQ20" si="19">P30</f>
        <v>507.5</v>
      </c>
      <c r="BF20" s="59">
        <f t="shared" si="19"/>
        <v>546</v>
      </c>
      <c r="BG20" s="59">
        <f t="shared" si="19"/>
        <v>607</v>
      </c>
      <c r="BH20" s="59">
        <f t="shared" si="19"/>
        <v>648</v>
      </c>
      <c r="BI20" s="59">
        <f t="shared" si="19"/>
        <v>664</v>
      </c>
      <c r="BJ20" s="59">
        <f t="shared" si="19"/>
        <v>666.5</v>
      </c>
      <c r="BK20" s="59">
        <f t="shared" si="19"/>
        <v>625</v>
      </c>
      <c r="BL20" s="59">
        <f t="shared" si="19"/>
        <v>573</v>
      </c>
      <c r="BM20" s="59">
        <f t="shared" si="19"/>
        <v>565.5</v>
      </c>
      <c r="BN20" s="59">
        <f t="shared" si="19"/>
        <v>572.5</v>
      </c>
      <c r="BO20" s="59">
        <f t="shared" si="19"/>
        <v>550.5</v>
      </c>
      <c r="BP20" s="59">
        <f t="shared" si="19"/>
        <v>585</v>
      </c>
      <c r="BQ20" s="59">
        <f t="shared" si="19"/>
        <v>609</v>
      </c>
      <c r="BR20" s="59"/>
      <c r="BS20" s="59"/>
      <c r="BT20" s="59"/>
      <c r="BU20" s="59">
        <f t="shared" ref="BU20:CC20" si="20">AG30</f>
        <v>540</v>
      </c>
      <c r="BV20" s="59">
        <f t="shared" si="20"/>
        <v>555</v>
      </c>
      <c r="BW20" s="59">
        <f t="shared" si="20"/>
        <v>575</v>
      </c>
      <c r="BX20" s="59">
        <f t="shared" si="20"/>
        <v>610</v>
      </c>
      <c r="BY20" s="59">
        <f t="shared" si="20"/>
        <v>663</v>
      </c>
      <c r="BZ20" s="59">
        <f t="shared" si="20"/>
        <v>712.5</v>
      </c>
      <c r="CA20" s="59">
        <f t="shared" si="20"/>
        <v>759</v>
      </c>
      <c r="CB20" s="59">
        <f t="shared" si="20"/>
        <v>781.5</v>
      </c>
      <c r="CC20" s="59">
        <f t="shared" si="20"/>
        <v>717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104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94.5</v>
      </c>
      <c r="C25" s="116">
        <f>'G-4'!F11</f>
        <v>103</v>
      </c>
      <c r="D25" s="116">
        <f>'G-4'!F12</f>
        <v>116.5</v>
      </c>
      <c r="E25" s="116">
        <f>'G-4'!F13</f>
        <v>94.5</v>
      </c>
      <c r="F25" s="116">
        <f>'G-4'!F14</f>
        <v>86.5</v>
      </c>
      <c r="G25" s="116">
        <f>'G-4'!F15</f>
        <v>81</v>
      </c>
      <c r="H25" s="116">
        <f>'G-4'!F16</f>
        <v>107.5</v>
      </c>
      <c r="I25" s="116">
        <f>'G-4'!F17</f>
        <v>96</v>
      </c>
      <c r="J25" s="116">
        <f>'G-4'!F18</f>
        <v>61.5</v>
      </c>
      <c r="K25" s="116">
        <f>'G-4'!F19</f>
        <v>87</v>
      </c>
      <c r="L25" s="117"/>
      <c r="M25" s="116">
        <f>'G-4'!F20</f>
        <v>56</v>
      </c>
      <c r="N25" s="116">
        <f>'G-4'!F21</f>
        <v>66.5</v>
      </c>
      <c r="O25" s="116">
        <f>'G-4'!F22</f>
        <v>79.5</v>
      </c>
      <c r="P25" s="116">
        <f>'G-4'!M10</f>
        <v>66</v>
      </c>
      <c r="Q25" s="116">
        <f>'G-4'!M11</f>
        <v>79</v>
      </c>
      <c r="R25" s="116">
        <f>'G-4'!M12</f>
        <v>94</v>
      </c>
      <c r="S25" s="116">
        <f>'G-4'!M13</f>
        <v>106</v>
      </c>
      <c r="T25" s="116">
        <f>'G-4'!M14</f>
        <v>91</v>
      </c>
      <c r="U25" s="116">
        <f>'G-4'!M15</f>
        <v>85.5</v>
      </c>
      <c r="V25" s="116">
        <f>'G-4'!M16</f>
        <v>81</v>
      </c>
      <c r="W25" s="116">
        <f>'G-4'!M17</f>
        <v>55</v>
      </c>
      <c r="X25" s="116">
        <f>'G-4'!M18</f>
        <v>64</v>
      </c>
      <c r="Y25" s="116">
        <f>'G-4'!M19</f>
        <v>83</v>
      </c>
      <c r="Z25" s="116">
        <f>'G-4'!M20</f>
        <v>51.5</v>
      </c>
      <c r="AA25" s="116">
        <f>'G-4'!M21</f>
        <v>93</v>
      </c>
      <c r="AB25" s="116">
        <f>'G-4'!M22</f>
        <v>71</v>
      </c>
      <c r="AC25" s="117"/>
      <c r="AD25" s="116">
        <f>'G-4'!T10</f>
        <v>68</v>
      </c>
      <c r="AE25" s="116">
        <f>'G-4'!T11</f>
        <v>73.5</v>
      </c>
      <c r="AF25" s="116">
        <f>'G-4'!T12</f>
        <v>72.5</v>
      </c>
      <c r="AG25" s="116">
        <f>'G-4'!T13</f>
        <v>80.5</v>
      </c>
      <c r="AH25" s="116">
        <f>'G-4'!T14</f>
        <v>68.5</v>
      </c>
      <c r="AI25" s="116">
        <f>'G-4'!T15</f>
        <v>85.5</v>
      </c>
      <c r="AJ25" s="116">
        <f>'G-4'!T16</f>
        <v>88</v>
      </c>
      <c r="AK25" s="116">
        <f>'G-4'!T17</f>
        <v>109</v>
      </c>
      <c r="AL25" s="116">
        <f>'G-4'!T18</f>
        <v>100.5</v>
      </c>
      <c r="AM25" s="116">
        <f>'G-4'!T19</f>
        <v>95</v>
      </c>
      <c r="AN25" s="116">
        <f>'G-4'!T20</f>
        <v>85.5</v>
      </c>
      <c r="AO25" s="116">
        <f>'G-4'!T21</f>
        <v>65.5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408.5</v>
      </c>
      <c r="F26" s="116">
        <f t="shared" ref="F26:K26" si="24">C25+D25+E25+F25</f>
        <v>400.5</v>
      </c>
      <c r="G26" s="116">
        <f t="shared" si="24"/>
        <v>378.5</v>
      </c>
      <c r="H26" s="116">
        <f t="shared" si="24"/>
        <v>369.5</v>
      </c>
      <c r="I26" s="116">
        <f t="shared" si="24"/>
        <v>371</v>
      </c>
      <c r="J26" s="116">
        <f t="shared" si="24"/>
        <v>346</v>
      </c>
      <c r="K26" s="116">
        <f t="shared" si="24"/>
        <v>352</v>
      </c>
      <c r="L26" s="117"/>
      <c r="M26" s="116"/>
      <c r="N26" s="116"/>
      <c r="O26" s="116"/>
      <c r="P26" s="116">
        <f>M25+N25+O25+P25</f>
        <v>268</v>
      </c>
      <c r="Q26" s="116">
        <f t="shared" ref="Q26:AB26" si="25">N25+O25+P25+Q25</f>
        <v>291</v>
      </c>
      <c r="R26" s="116">
        <f t="shared" si="25"/>
        <v>318.5</v>
      </c>
      <c r="S26" s="116">
        <f t="shared" si="25"/>
        <v>345</v>
      </c>
      <c r="T26" s="116">
        <f t="shared" si="25"/>
        <v>370</v>
      </c>
      <c r="U26" s="116">
        <f t="shared" si="25"/>
        <v>376.5</v>
      </c>
      <c r="V26" s="116">
        <f t="shared" si="25"/>
        <v>363.5</v>
      </c>
      <c r="W26" s="116">
        <f t="shared" si="25"/>
        <v>312.5</v>
      </c>
      <c r="X26" s="116">
        <f t="shared" si="25"/>
        <v>285.5</v>
      </c>
      <c r="Y26" s="116">
        <f t="shared" si="25"/>
        <v>283</v>
      </c>
      <c r="Z26" s="116">
        <f t="shared" si="25"/>
        <v>253.5</v>
      </c>
      <c r="AA26" s="116">
        <f t="shared" si="25"/>
        <v>291.5</v>
      </c>
      <c r="AB26" s="116">
        <f t="shared" si="25"/>
        <v>298.5</v>
      </c>
      <c r="AC26" s="117"/>
      <c r="AD26" s="116"/>
      <c r="AE26" s="116"/>
      <c r="AF26" s="116"/>
      <c r="AG26" s="116">
        <f>AD25+AE25+AF25+AG25</f>
        <v>294.5</v>
      </c>
      <c r="AH26" s="116">
        <f t="shared" ref="AH26:AO26" si="26">AE25+AF25+AG25+AH25</f>
        <v>295</v>
      </c>
      <c r="AI26" s="116">
        <f t="shared" si="26"/>
        <v>307</v>
      </c>
      <c r="AJ26" s="116">
        <f t="shared" si="26"/>
        <v>322.5</v>
      </c>
      <c r="AK26" s="116">
        <f t="shared" si="26"/>
        <v>351</v>
      </c>
      <c r="AL26" s="116">
        <f t="shared" si="26"/>
        <v>383</v>
      </c>
      <c r="AM26" s="116">
        <f t="shared" si="26"/>
        <v>392.5</v>
      </c>
      <c r="AN26" s="116">
        <f t="shared" si="26"/>
        <v>390</v>
      </c>
      <c r="AO26" s="116">
        <f t="shared" si="26"/>
        <v>346.5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2.0114942528735632E-2</v>
      </c>
      <c r="E27" s="119"/>
      <c r="F27" s="119" t="s">
        <v>109</v>
      </c>
      <c r="G27" s="120">
        <f>DIRECCIONALIDAD!J38/100</f>
        <v>0.9568965517241379</v>
      </c>
      <c r="H27" s="119"/>
      <c r="I27" s="119" t="s">
        <v>110</v>
      </c>
      <c r="J27" s="120">
        <f>DIRECCIONALIDAD!J39/100</f>
        <v>2.2988505747126436E-2</v>
      </c>
      <c r="K27" s="121"/>
      <c r="L27" s="115"/>
      <c r="M27" s="118"/>
      <c r="N27" s="119"/>
      <c r="O27" s="119" t="s">
        <v>108</v>
      </c>
      <c r="P27" s="120">
        <f>DIRECCIONALIDAD!J40/100</f>
        <v>2.7439024390243906E-2</v>
      </c>
      <c r="Q27" s="119"/>
      <c r="R27" s="119"/>
      <c r="S27" s="119"/>
      <c r="T27" s="119" t="s">
        <v>109</v>
      </c>
      <c r="U27" s="120">
        <f>DIRECCIONALIDAD!J41/100</f>
        <v>0.94817073170731703</v>
      </c>
      <c r="V27" s="119"/>
      <c r="W27" s="119"/>
      <c r="X27" s="119"/>
      <c r="Y27" s="119" t="s">
        <v>110</v>
      </c>
      <c r="Z27" s="120">
        <f>DIRECCIONALIDAD!J42/100</f>
        <v>2.4390243902439025E-2</v>
      </c>
      <c r="AA27" s="119"/>
      <c r="AB27" s="121"/>
      <c r="AC27" s="115"/>
      <c r="AD27" s="118"/>
      <c r="AE27" s="119" t="s">
        <v>108</v>
      </c>
      <c r="AF27" s="120">
        <f>DIRECCIONALIDAD!J43/100</f>
        <v>3.6423841059602648E-2</v>
      </c>
      <c r="AG27" s="119"/>
      <c r="AH27" s="119"/>
      <c r="AI27" s="119"/>
      <c r="AJ27" s="119" t="s">
        <v>109</v>
      </c>
      <c r="AK27" s="120">
        <f>DIRECCIONALIDAD!J44/100</f>
        <v>0.93046357615894038</v>
      </c>
      <c r="AL27" s="119"/>
      <c r="AM27" s="119"/>
      <c r="AN27" s="119" t="s">
        <v>110</v>
      </c>
      <c r="AO27" s="122">
        <f>DIRECCIONALIDAD!J45/100</f>
        <v>3.3112582781456956E-2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104</v>
      </c>
      <c r="U28" s="183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184</v>
      </c>
      <c r="C29" s="116">
        <f t="shared" ref="C29:K29" si="27">C13+C17+C21+C25</f>
        <v>225</v>
      </c>
      <c r="D29" s="116">
        <f t="shared" si="27"/>
        <v>205.5</v>
      </c>
      <c r="E29" s="116">
        <f t="shared" si="27"/>
        <v>166</v>
      </c>
      <c r="F29" s="116">
        <f t="shared" si="27"/>
        <v>164</v>
      </c>
      <c r="G29" s="116">
        <f t="shared" si="27"/>
        <v>150</v>
      </c>
      <c r="H29" s="116">
        <f t="shared" si="27"/>
        <v>169.5</v>
      </c>
      <c r="I29" s="116">
        <f t="shared" si="27"/>
        <v>156.5</v>
      </c>
      <c r="J29" s="116">
        <f t="shared" si="27"/>
        <v>127.5</v>
      </c>
      <c r="K29" s="116">
        <f t="shared" si="27"/>
        <v>151</v>
      </c>
      <c r="L29" s="117"/>
      <c r="M29" s="116">
        <f>M13+M17+M21+M25</f>
        <v>107</v>
      </c>
      <c r="N29" s="116">
        <f t="shared" ref="N29:AB29" si="28">N13+N17+N21+N25</f>
        <v>131.5</v>
      </c>
      <c r="O29" s="116">
        <f t="shared" si="28"/>
        <v>138</v>
      </c>
      <c r="P29" s="116">
        <f t="shared" si="28"/>
        <v>131</v>
      </c>
      <c r="Q29" s="116">
        <f t="shared" si="28"/>
        <v>145.5</v>
      </c>
      <c r="R29" s="116">
        <f t="shared" si="28"/>
        <v>192.5</v>
      </c>
      <c r="S29" s="116">
        <f t="shared" si="28"/>
        <v>179</v>
      </c>
      <c r="T29" s="116">
        <f t="shared" si="28"/>
        <v>147</v>
      </c>
      <c r="U29" s="116">
        <f t="shared" si="28"/>
        <v>148</v>
      </c>
      <c r="V29" s="116">
        <f t="shared" si="28"/>
        <v>151</v>
      </c>
      <c r="W29" s="116">
        <f t="shared" si="28"/>
        <v>127</v>
      </c>
      <c r="X29" s="116">
        <f t="shared" si="28"/>
        <v>139.5</v>
      </c>
      <c r="Y29" s="116">
        <f t="shared" si="28"/>
        <v>155</v>
      </c>
      <c r="Z29" s="116">
        <f t="shared" si="28"/>
        <v>129</v>
      </c>
      <c r="AA29" s="116">
        <f t="shared" si="28"/>
        <v>161.5</v>
      </c>
      <c r="AB29" s="116">
        <f t="shared" si="28"/>
        <v>163.5</v>
      </c>
      <c r="AC29" s="117"/>
      <c r="AD29" s="116">
        <f>AD13+AD17+AD21+AD25</f>
        <v>117</v>
      </c>
      <c r="AE29" s="116">
        <f t="shared" ref="AE29:AO29" si="29">AE13+AE17+AE21+AE25</f>
        <v>134.5</v>
      </c>
      <c r="AF29" s="116">
        <f t="shared" si="29"/>
        <v>133.5</v>
      </c>
      <c r="AG29" s="116">
        <f t="shared" si="29"/>
        <v>155</v>
      </c>
      <c r="AH29" s="116">
        <f t="shared" si="29"/>
        <v>132</v>
      </c>
      <c r="AI29" s="116">
        <f t="shared" si="29"/>
        <v>154.5</v>
      </c>
      <c r="AJ29" s="116">
        <f t="shared" si="29"/>
        <v>168.5</v>
      </c>
      <c r="AK29" s="116">
        <f t="shared" si="29"/>
        <v>208</v>
      </c>
      <c r="AL29" s="116">
        <f t="shared" si="29"/>
        <v>181.5</v>
      </c>
      <c r="AM29" s="116">
        <f t="shared" si="29"/>
        <v>201</v>
      </c>
      <c r="AN29" s="116">
        <f t="shared" si="29"/>
        <v>191</v>
      </c>
      <c r="AO29" s="116">
        <f t="shared" si="29"/>
        <v>143.5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780.5</v>
      </c>
      <c r="F30" s="116">
        <f t="shared" ref="F30:K30" si="30">C29+D29+E29+F29</f>
        <v>760.5</v>
      </c>
      <c r="G30" s="116">
        <f t="shared" si="30"/>
        <v>685.5</v>
      </c>
      <c r="H30" s="116">
        <f t="shared" si="30"/>
        <v>649.5</v>
      </c>
      <c r="I30" s="116">
        <f t="shared" si="30"/>
        <v>640</v>
      </c>
      <c r="J30" s="116">
        <f t="shared" si="30"/>
        <v>603.5</v>
      </c>
      <c r="K30" s="116">
        <f t="shared" si="30"/>
        <v>604.5</v>
      </c>
      <c r="L30" s="117"/>
      <c r="M30" s="116"/>
      <c r="N30" s="116"/>
      <c r="O30" s="116"/>
      <c r="P30" s="116">
        <f>M29+N29+O29+P29</f>
        <v>507.5</v>
      </c>
      <c r="Q30" s="116">
        <f t="shared" ref="Q30:AB30" si="31">N29+O29+P29+Q29</f>
        <v>546</v>
      </c>
      <c r="R30" s="116">
        <f t="shared" si="31"/>
        <v>607</v>
      </c>
      <c r="S30" s="116">
        <f t="shared" si="31"/>
        <v>648</v>
      </c>
      <c r="T30" s="116">
        <f t="shared" si="31"/>
        <v>664</v>
      </c>
      <c r="U30" s="116">
        <f t="shared" si="31"/>
        <v>666.5</v>
      </c>
      <c r="V30" s="116">
        <f t="shared" si="31"/>
        <v>625</v>
      </c>
      <c r="W30" s="116">
        <f t="shared" si="31"/>
        <v>573</v>
      </c>
      <c r="X30" s="116">
        <f t="shared" si="31"/>
        <v>565.5</v>
      </c>
      <c r="Y30" s="116">
        <f t="shared" si="31"/>
        <v>572.5</v>
      </c>
      <c r="Z30" s="116">
        <f t="shared" si="31"/>
        <v>550.5</v>
      </c>
      <c r="AA30" s="116">
        <f t="shared" si="31"/>
        <v>585</v>
      </c>
      <c r="AB30" s="116">
        <f t="shared" si="31"/>
        <v>609</v>
      </c>
      <c r="AC30" s="117"/>
      <c r="AD30" s="116"/>
      <c r="AE30" s="116"/>
      <c r="AF30" s="116"/>
      <c r="AG30" s="116">
        <f>AD29+AE29+AF29+AG29</f>
        <v>540</v>
      </c>
      <c r="AH30" s="116">
        <f t="shared" ref="AH30:AO30" si="32">AE29+AF29+AG29+AH29</f>
        <v>555</v>
      </c>
      <c r="AI30" s="116">
        <f t="shared" si="32"/>
        <v>575</v>
      </c>
      <c r="AJ30" s="116">
        <f t="shared" si="32"/>
        <v>610</v>
      </c>
      <c r="AK30" s="116">
        <f t="shared" si="32"/>
        <v>663</v>
      </c>
      <c r="AL30" s="116">
        <f t="shared" si="32"/>
        <v>712.5</v>
      </c>
      <c r="AM30" s="116">
        <f t="shared" si="32"/>
        <v>759</v>
      </c>
      <c r="AN30" s="116">
        <f t="shared" si="32"/>
        <v>781.5</v>
      </c>
      <c r="AO30" s="116">
        <f t="shared" si="32"/>
        <v>717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2009-04-23T22:07:54Z</cp:lastPrinted>
  <dcterms:created xsi:type="dcterms:W3CDTF">1998-04-02T13:38:56Z</dcterms:created>
  <dcterms:modified xsi:type="dcterms:W3CDTF">2016-03-04T21:34:18Z</dcterms:modified>
</cp:coreProperties>
</file>